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tatarinceva_nn\Documents\Татаринцева\КОНКУРСЫ\2023 г\Модернизация КСБ 3 этап\на конкурс повторно\"/>
    </mc:Choice>
  </mc:AlternateContent>
  <bookViews>
    <workbookView xWindow="-120" yWindow="-120" windowWidth="25440" windowHeight="15840" tabRatio="771"/>
  </bookViews>
  <sheets>
    <sheet name="Давальческие материалы (свод)" sheetId="14" r:id="rId1"/>
  </sheets>
  <definedNames>
    <definedName name="_xlnm.Print_Titles" localSheetId="0">'Давальческие материалы (свод)'!$11:$12</definedName>
    <definedName name="_xlnm.Print_Area" localSheetId="0">'Давальческие материалы (свод)'!$A$1:$H$153</definedName>
  </definedNames>
  <calcPr calcId="162913"/>
</workbook>
</file>

<file path=xl/calcChain.xml><?xml version="1.0" encoding="utf-8"?>
<calcChain xmlns="http://schemas.openxmlformats.org/spreadsheetml/2006/main">
  <c r="G144" i="14" l="1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12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66" i="14"/>
  <c r="F15" i="14"/>
  <c r="G15" i="14" s="1"/>
  <c r="F16" i="14"/>
  <c r="G16" i="14" s="1"/>
  <c r="F17" i="14"/>
  <c r="G17" i="14" s="1"/>
  <c r="F18" i="14"/>
  <c r="G18" i="14" s="1"/>
  <c r="F19" i="14"/>
  <c r="G19" i="14" s="1"/>
  <c r="F20" i="14"/>
  <c r="G20" i="14" s="1"/>
  <c r="F21" i="14"/>
  <c r="G21" i="14" s="1"/>
  <c r="F22" i="14"/>
  <c r="G22" i="14" s="1"/>
  <c r="F23" i="14"/>
  <c r="G23" i="14" s="1"/>
  <c r="F24" i="14"/>
  <c r="G24" i="14" s="1"/>
  <c r="F25" i="14"/>
  <c r="G25" i="14" s="1"/>
  <c r="F26" i="14"/>
  <c r="G26" i="14" s="1"/>
  <c r="F27" i="14"/>
  <c r="G27" i="14" s="1"/>
  <c r="F28" i="14"/>
  <c r="G28" i="14" s="1"/>
  <c r="F29" i="14"/>
  <c r="G29" i="14" s="1"/>
  <c r="F30" i="14"/>
  <c r="G30" i="14" s="1"/>
  <c r="F31" i="14"/>
  <c r="G31" i="14" s="1"/>
  <c r="F32" i="14"/>
  <c r="G32" i="14" s="1"/>
  <c r="F33" i="14"/>
  <c r="G33" i="14" s="1"/>
  <c r="F34" i="14"/>
  <c r="G34" i="14" s="1"/>
  <c r="F35" i="14"/>
  <c r="G35" i="14" s="1"/>
  <c r="F36" i="14"/>
  <c r="G36" i="14" s="1"/>
  <c r="F37" i="14"/>
  <c r="G37" i="14" s="1"/>
  <c r="F38" i="14"/>
  <c r="G38" i="14" s="1"/>
  <c r="F39" i="14"/>
  <c r="G39" i="14" s="1"/>
  <c r="F40" i="14"/>
  <c r="G40" i="14" s="1"/>
  <c r="F41" i="14"/>
  <c r="G41" i="14" s="1"/>
  <c r="F42" i="14"/>
  <c r="G42" i="14" s="1"/>
  <c r="F43" i="14"/>
  <c r="G43" i="14" s="1"/>
  <c r="F44" i="14"/>
  <c r="G44" i="14" s="1"/>
  <c r="F45" i="14"/>
  <c r="G45" i="14" s="1"/>
  <c r="F46" i="14"/>
  <c r="G46" i="14" s="1"/>
  <c r="F47" i="14"/>
  <c r="G47" i="14" s="1"/>
  <c r="F48" i="14"/>
  <c r="G48" i="14" s="1"/>
  <c r="F49" i="14"/>
  <c r="G49" i="14" s="1"/>
  <c r="F50" i="14"/>
  <c r="G50" i="14" s="1"/>
  <c r="F51" i="14"/>
  <c r="G51" i="14" s="1"/>
  <c r="F52" i="14"/>
  <c r="G52" i="14" s="1"/>
  <c r="F53" i="14"/>
  <c r="G53" i="14" s="1"/>
  <c r="F54" i="14"/>
  <c r="G54" i="14" s="1"/>
  <c r="F55" i="14"/>
  <c r="G55" i="14" s="1"/>
  <c r="F56" i="14"/>
  <c r="G56" i="14" s="1"/>
  <c r="F57" i="14"/>
  <c r="G57" i="14" s="1"/>
  <c r="F58" i="14"/>
  <c r="G58" i="14" s="1"/>
  <c r="F59" i="14"/>
  <c r="G59" i="14" s="1"/>
  <c r="F60" i="14"/>
  <c r="G60" i="14" s="1"/>
  <c r="F61" i="14"/>
  <c r="G61" i="14" s="1"/>
  <c r="F62" i="14"/>
  <c r="G62" i="14" s="1"/>
  <c r="F63" i="14"/>
  <c r="G63" i="14" s="1"/>
  <c r="F14" i="14"/>
  <c r="G14" i="14" s="1"/>
  <c r="G110" i="14" l="1"/>
  <c r="G143" i="14"/>
  <c r="G64" i="14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D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E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F1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<sst xmlns="http://schemas.openxmlformats.org/spreadsheetml/2006/main" count="282" uniqueCount="132">
  <si>
    <t>Наименование</t>
  </si>
  <si>
    <t>Ед. изм.</t>
  </si>
  <si>
    <t>т</t>
  </si>
  <si>
    <t>шт</t>
  </si>
  <si>
    <t>м</t>
  </si>
  <si>
    <t>Кабель силовой с медными жилами ВВГнг(A)-LS 4х16-660</t>
  </si>
  <si>
    <t>1000 м</t>
  </si>
  <si>
    <t>Кабель силовой с медными жилами ВВГнг(A)-LS 4х25-660</t>
  </si>
  <si>
    <t>Комплект заземления, 6м КЗЦ-6.01 (16)</t>
  </si>
  <si>
    <t>шт.</t>
  </si>
  <si>
    <t>Консоль универсальная осн. 100мм BBN5010 DKC</t>
  </si>
  <si>
    <t>Крышка на лоток осн.100, L=3000мм S5 Combitech DKC</t>
  </si>
  <si>
    <t>Муфта мет. рукав в герметичной изоляции в оплетке-коробка DN 15, М20х1,5</t>
  </si>
  <si>
    <t>Муфта мет. рукав в герметичной изоляции в оплетке-коробка DN 20 ДКС</t>
  </si>
  <si>
    <t>Муфта мет. рукав в герметичной изоляции в оплетке-коробка DN 25 ДКС</t>
  </si>
  <si>
    <t>Муфта мет. рукав в герметичной изоляции в оплетке-коробка DN 32 ДКС</t>
  </si>
  <si>
    <t>Кабель для сигнализации КСВВГнг(А)-LS 2х2х0,75мм2</t>
  </si>
  <si>
    <t>Неперфорированный металл. лоток 100x50мм,L=3000мм S5 Combitech DKC</t>
  </si>
  <si>
    <t>Самонесущий изолированный провод, сечением:     4х35 СИП-2</t>
  </si>
  <si>
    <t>м.</t>
  </si>
  <si>
    <t>Светильник светодиодный, 75Вт, E-Fly75-220АС-Ш-УХЛ1-О DIMO</t>
  </si>
  <si>
    <t>Кабель для сигнализации КСВВГнг(А)-LS 2х2х1мм2</t>
  </si>
  <si>
    <t>Кабель для сигнализации КСВВГнг(А)-LS 3х2х0,5мм2</t>
  </si>
  <si>
    <t>Кабель для сигнализации КСВВГнг(А)-LS 4х2х0,5мм2</t>
  </si>
  <si>
    <t>Кабель для сигнализации КСВВнг(А)-LS 1х2х1,38мм2</t>
  </si>
  <si>
    <t>Кабель силовой ВВГнг(А) 3х16мм2</t>
  </si>
  <si>
    <t>Кабель силовой с медными жилами ВВГнг 4х16-660</t>
  </si>
  <si>
    <t>Кабель для сигнализации КСВВГнг(А)-LS 1х2х0,75мм2</t>
  </si>
  <si>
    <t>Кабель для сигнализации КСВВнг(А)-LS 2х2х1,38мм2</t>
  </si>
  <si>
    <t>Кабель чувствительный (КЧ) АО «Юмирс»</t>
  </si>
  <si>
    <t>Заглушка для лотка осн.100 ТС 100х50 DKC</t>
  </si>
  <si>
    <t>Самонесущий изолированный провод, сечением:     4х16 СИП-2</t>
  </si>
  <si>
    <t>Самонесущий изолированный провод, сечением:     4х25 СИП-2</t>
  </si>
  <si>
    <t>Лента металлическая F 207</t>
  </si>
  <si>
    <t>Зажим ответвительный изолированный ЗОИ 16-70/1,5-10</t>
  </si>
  <si>
    <t>Муфта мет. рукав в герметичной изоляции в оплетке-коробка DN 10, М16х1,5 ДКС</t>
  </si>
  <si>
    <t>Кронштейн предназначен для установки на ограждение или стену охранных извещателей и распределительных коробок, крепление которых рассчитано под трубу Кронштейн-1000</t>
  </si>
  <si>
    <t>Кронштейн предназначен для установки на ограждение или стену охранных извещателей и распределительных коробок, крепление которых рассчитано под трубу Кронштейн-1250</t>
  </si>
  <si>
    <t>Кронштейн предназначен для установки на ограждение или стену охранных извещателей и распределительных коробок, крепление которых рассчитано под трубу Кронштейн-350</t>
  </si>
  <si>
    <t>Кронштейн предназначен для установки на ограждение или стену охранных извещателей и распределительных коробок, крепление которых рассчитано под трубу Кронштейн-500</t>
  </si>
  <si>
    <t>Коробка соединительная с тампером. IP66, от -65°С до +70°С КСП-Т «СЕВЕР» ПЛ.4.МТ.6-12.РМ2-9</t>
  </si>
  <si>
    <t>Крышка на угол вертикальный CDV 90 DKC</t>
  </si>
  <si>
    <t>Крышка на угол горизонтальный СРО 90, осн.100 DKC</t>
  </si>
  <si>
    <t>Опоры для крепления блоков извещателей ОПОРА-2,5</t>
  </si>
  <si>
    <t>Свая винтовая СВСН-108/5-300/3500</t>
  </si>
  <si>
    <t>Угол вертикальный CDV 90 DKC</t>
  </si>
  <si>
    <t>Угол горизонтальный СРО 90, 100х50 DKC</t>
  </si>
  <si>
    <t>Кабель волоконно-оптический 9/125 одномодовый, 8 волокон, loose tube, для внешней прокладки (-50C ~ +70), черный, CLT-A-9-01X08-Z-PE-ARM-PE-DD-OUT-40 Cabeus</t>
  </si>
  <si>
    <t>Кабель экранированный внешней прокладки F/UTP 4 пары DR-140103 Datarex</t>
  </si>
  <si>
    <t>Крышка на угол горизонтальный СРО 45, осн.100 DKC</t>
  </si>
  <si>
    <t>Накладка соединительная для крышки лотка осн.100 CGC DKC</t>
  </si>
  <si>
    <t>Накладка соединительная для лотка осн.100 CGB DKC</t>
  </si>
  <si>
    <t>Винт М5х8 DKC</t>
  </si>
  <si>
    <t>Пластина для заземления PTCE S5 Combitech DKC</t>
  </si>
  <si>
    <t>Пластина для соединения лотка GTO DKC</t>
  </si>
  <si>
    <t>Винт М6х10 DKC</t>
  </si>
  <si>
    <t>Гайка М6 DKC</t>
  </si>
  <si>
    <t>Угол горизонтальный СРО 45, 100х50 DKC</t>
  </si>
  <si>
    <t>Рукава металлические, РЗ-Ц-Х, диаметр 10 мм</t>
  </si>
  <si>
    <t>Рукава металлические из стальной оцинкованной ленты, негерметичные, простого профиля, РЗ-ЦХ, условный диаметр 15 мм</t>
  </si>
  <si>
    <t>Рукава металлические из стальной оцинкованной ленты, негерметичные, простого профиля, РЗ-ЦХ, диаметр условный 20 мм</t>
  </si>
  <si>
    <t>Рукава металлические из стальной оцинкованной ленты, негерметичные, простого профиля, РЗ-ЦХ, диаметр условный 25 мм</t>
  </si>
  <si>
    <t>Рукава металлические из стальной оцинкованной ленты, негерметичные, простого профиля, РЗ-ЦХ, диаметр условный 32 мм</t>
  </si>
  <si>
    <t>Кабель силовой с алюминиевыми жилами АВВГ 4х16-660</t>
  </si>
  <si>
    <t>Трубы стальные сварные оцинкованные водогазопроводные с резьбой, легкие, номинальный диаметр 50 мм, толщина стенки 3 мм</t>
  </si>
  <si>
    <t>Трубы стальные сварные оцинкованные водогазопроводные с резьбой, легкие, номинальный диаметр 100 мм, толщина стенки 4 мм</t>
  </si>
  <si>
    <t>Трубы стальные сварные оцинкованные водогазопроводные с резьбой, обыкновенные, номинальный диаметр 50 мм, толщина стенки 3,5 мм</t>
  </si>
  <si>
    <t>Утверждаю:</t>
  </si>
  <si>
    <t>_________________ А.А. Карпачёв</t>
  </si>
  <si>
    <t>" ____ " _______________ 2023 г.</t>
  </si>
  <si>
    <t>"Комплексная система безопасности. Инв. № 00491684. Модернизация комплексной системы безопасности. 3 этап"</t>
  </si>
  <si>
    <t>Начальник ОКС У-ИГЭС</t>
  </si>
  <si>
    <t>А.В. Стасенко</t>
  </si>
  <si>
    <t>Экономист ОКС У-ИГЭС</t>
  </si>
  <si>
    <t>Н.Н. Татаринцева</t>
  </si>
  <si>
    <t>Инженер ОКС У-ИГЭС</t>
  </si>
  <si>
    <t>П.Е. Иванов</t>
  </si>
  <si>
    <t>ВЕДОМОСТЬ</t>
  </si>
  <si>
    <t>на Выполнение строительно-монтажных, пусконаладочных работ и поставка оборудования по объекту:</t>
  </si>
  <si>
    <t>№ п/п</t>
  </si>
  <si>
    <t>Кабель волоконно-оптический 9/125 одномодовый, 16 волокон, loose tube, для внешней прокладки (-50C ~ +70), черный, CLT-A-9-01X16-Z-PE-ARM-PE-DD-OUT-40 Cabeus</t>
  </si>
  <si>
    <t xml:space="preserve">Кол-во
</t>
  </si>
  <si>
    <t>Стоимость в ТЦ, руб. (справочно)</t>
  </si>
  <si>
    <t>материалов поставки заказчика (давальческих материалов) в 2024 г.</t>
  </si>
  <si>
    <t>Главный инженер У-ИГЭС</t>
  </si>
  <si>
    <t>С.В. Крапицкий</t>
  </si>
  <si>
    <t>Примечание</t>
  </si>
  <si>
    <t>Щит распределительный навесной ЩРн-18з ИЭК</t>
  </si>
  <si>
    <t>Ящик протяжной (400х400х200)  К654</t>
  </si>
  <si>
    <t>Кабель симметричный, для промышленного интерфейса RS-485. групповой прокладки, внутренней и внешней прокладки, экранированный.  	Сегмент КИ-485-ЭВнг(А)-LS 2x2x0.6 СегментЭнерго</t>
  </si>
  <si>
    <t>Провод ПВ-3 ПуГВ 4</t>
  </si>
  <si>
    <t>Труба ПНД, Ду 50</t>
  </si>
  <si>
    <t>din-рейка 600мм оцинкованная YDN 10-0060 IEK</t>
  </si>
  <si>
    <t>Кронштейн AX-4 Профессиональный Г-образный кронштейн для крепления_x000D_
серии SL на заборе/стене, высота 550мм, совместим с BC-4 и PSC-4</t>
  </si>
  <si>
    <t>Модуль подключения нагрузки 	МПН</t>
  </si>
  <si>
    <t>Муфта оконечная (МО) АО «Юмирс»</t>
  </si>
  <si>
    <t>Муфта соединительная (МС) АО «Юмирс»</t>
  </si>
  <si>
    <t>Отвод стальной 90гр оц Ду 100 с резьбой</t>
  </si>
  <si>
    <t>Отвод стальной 90гр оц Ду 50 с резьбой</t>
  </si>
  <si>
    <t>Сгон стальной с резьбой приварной Ду 100</t>
  </si>
  <si>
    <t>Кабель силовой с медными жилами ВВГнг(A)-LS 3х1,5-660</t>
  </si>
  <si>
    <t>Сгоны стальные оцинкованные с муфтой и контргайкой, номинальный диаметр 50 мм</t>
  </si>
  <si>
    <t>Лента сигнальная ЛСЭ-150</t>
  </si>
  <si>
    <t>100 м</t>
  </si>
  <si>
    <t>Кабель силовой с медными жилами ВВГнг(А) 3х2,5мм2</t>
  </si>
  <si>
    <t>Кабель силовой ВВГнг(А) 4х25мм2</t>
  </si>
  <si>
    <t>Консоль потолочная ВВА-20 ВВА20150 DKC</t>
  </si>
  <si>
    <t>Анкер со шпилькой М10 СМ431060 DKC</t>
  </si>
  <si>
    <t>Кресло компьютерное черная ткань серые вставки,150кг К-51</t>
  </si>
  <si>
    <t>Кабель силовой с медными жилами ВВГнг 3х1,5-660</t>
  </si>
  <si>
    <t>Зажим ПС-1- ТУ34-13-10273-88</t>
  </si>
  <si>
    <t>Заземляющий проводник ЗП2М</t>
  </si>
  <si>
    <t>Ответвительный зажим Р 70</t>
  </si>
  <si>
    <t>Кабель силовой с алюминиевыми жилами АВВГ 4х25-660</t>
  </si>
  <si>
    <t>Кабель силовой с алюминиевыми жилами АВВГ 4х35-660</t>
  </si>
  <si>
    <t>Кабель силовой с медными жилами ВВГнг-LS 2х2,5-660</t>
  </si>
  <si>
    <t>Директор филиала ООО "ЕвроСибЭнерго-Гидрогенерация"</t>
  </si>
  <si>
    <t>Усть-Илимская ГЭС</t>
  </si>
  <si>
    <t>Кабель оптический 9/125 одномодовый бронированный для внешней прокладки (-50C ~ +70), 24 волокна (3х8) ДПС-П-24У (3х8)-7кН</t>
  </si>
  <si>
    <t>Припои оловянно-свинцовые бессурьмянистые, марка ПОС30</t>
  </si>
  <si>
    <t>Прокат полосовой, горячекатаный, марка стали Ст3сп, ширина 50-200 мм, толщина 4-5 мм</t>
  </si>
  <si>
    <t>Цена, руб (БЦ)</t>
  </si>
  <si>
    <t>Цена (ТЦ), руб</t>
  </si>
  <si>
    <t>Перегородка SEP. 50мм,  L=3000мм S5 Combitech 36480 DKC</t>
  </si>
  <si>
    <t>ЛСР 02-01-01 Система периметральной охранной сигнализации. Система контроля доступа на территорию.</t>
  </si>
  <si>
    <t>ЛСР 02-01-02 Система охранная телевизионная наружная</t>
  </si>
  <si>
    <t>ЛСР 02-01-03 Система охранного освещения</t>
  </si>
  <si>
    <t>Опора ОТЗф-6.0 с кронштейном на опору (проектируемую) К1-1Р-1,0-1,0-d «Алфреско»</t>
  </si>
  <si>
    <t>ИТОГО:</t>
  </si>
  <si>
    <t>Всего Материалы поставки Заказчика</t>
  </si>
  <si>
    <t>ИТОГО :</t>
  </si>
  <si>
    <t>Кронштейн приставной (на существующую опору) КП1-1Р-1,2-1,0-КхК	«Алфреско»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</si>
</sst>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5" fillId="0" borderId="0"/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5" fillId="0" borderId="1">
      <alignment vertical="top" wrapText="1"/>
    </xf>
    <xf numFmtId="0" fontId="2" fillId="0" borderId="0"/>
    <xf numFmtId="0" fontId="1" fillId="0" borderId="0"/>
    <xf numFmtId="0" fontId="1" fillId="0" borderId="1">
      <alignment vertical="top" wrapText="1"/>
    </xf>
  </cellStyleXfs>
  <cellXfs count="73">
    <xf numFmtId="0" fontId="0" fillId="0" borderId="0" xfId="0"/>
    <xf numFmtId="0" fontId="6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1" xfId="20" applyFont="1" applyFill="1" applyBorder="1" applyAlignment="1">
      <alignment horizontal="center"/>
    </xf>
    <xf numFmtId="49" fontId="6" fillId="2" borderId="1" xfId="2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/>
    <xf numFmtId="0" fontId="6" fillId="2" borderId="1" xfId="0" applyFont="1" applyFill="1" applyBorder="1"/>
    <xf numFmtId="49" fontId="6" fillId="2" borderId="1" xfId="0" applyNumberFormat="1" applyFont="1" applyFill="1" applyBorder="1" applyAlignment="1">
      <alignment horizontal="center"/>
    </xf>
    <xf numFmtId="49" fontId="6" fillId="2" borderId="0" xfId="0" applyNumberFormat="1" applyFont="1" applyFill="1"/>
    <xf numFmtId="0" fontId="6" fillId="2" borderId="0" xfId="0" applyFont="1" applyFill="1" applyAlignment="1">
      <alignment horizontal="right" vertical="top"/>
    </xf>
    <xf numFmtId="49" fontId="6" fillId="2" borderId="0" xfId="0" applyNumberFormat="1" applyFont="1" applyFill="1" applyAlignment="1">
      <alignment horizontal="center"/>
    </xf>
    <xf numFmtId="0" fontId="10" fillId="2" borderId="0" xfId="0" applyFont="1" applyFill="1"/>
    <xf numFmtId="49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right" vertical="top"/>
    </xf>
    <xf numFmtId="4" fontId="6" fillId="2" borderId="1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vertical="center"/>
    </xf>
    <xf numFmtId="0" fontId="8" fillId="2" borderId="0" xfId="23" applyFont="1" applyFill="1" applyAlignment="1">
      <alignment vertical="top" wrapText="1"/>
    </xf>
    <xf numFmtId="0" fontId="8" fillId="2" borderId="0" xfId="0" applyFont="1" applyFill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top"/>
    </xf>
    <xf numFmtId="3" fontId="7" fillId="2" borderId="1" xfId="0" applyNumberFormat="1" applyFont="1" applyFill="1" applyBorder="1" applyAlignment="1">
      <alignment horizontal="right" vertical="center" wrapText="1"/>
    </xf>
    <xf numFmtId="3" fontId="7" fillId="2" borderId="0" xfId="0" applyNumberFormat="1" applyFont="1" applyFill="1" applyAlignment="1">
      <alignment horizontal="right" vertical="top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10" fillId="2" borderId="0" xfId="0" applyFont="1" applyFill="1" applyAlignment="1">
      <alignment horizontal="right" vertical="center"/>
    </xf>
    <xf numFmtId="0" fontId="8" fillId="2" borderId="0" xfId="23" applyFont="1" applyFill="1" applyAlignment="1">
      <alignment horizontal="center" vertical="center" wrapText="1"/>
    </xf>
    <xf numFmtId="0" fontId="10" fillId="2" borderId="0" xfId="23" applyFont="1" applyFill="1" applyAlignment="1">
      <alignment horizontal="right" vertical="top"/>
    </xf>
    <xf numFmtId="0" fontId="8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10" fillId="2" borderId="0" xfId="0" applyFont="1" applyFill="1" applyBorder="1" applyAlignment="1">
      <alignment horizontal="right" vertical="top"/>
    </xf>
    <xf numFmtId="0" fontId="8" fillId="2" borderId="0" xfId="0" applyFont="1" applyFill="1" applyBorder="1" applyAlignment="1">
      <alignment horizontal="center" vertical="top"/>
    </xf>
    <xf numFmtId="0" fontId="7" fillId="2" borderId="1" xfId="27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right" vertical="top" wrapText="1"/>
    </xf>
    <xf numFmtId="4" fontId="11" fillId="2" borderId="1" xfId="0" applyNumberFormat="1" applyFont="1" applyFill="1" applyBorder="1" applyAlignment="1">
      <alignment horizontal="right" vertical="top" wrapText="1"/>
    </xf>
    <xf numFmtId="3" fontId="11" fillId="2" borderId="1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2" fontId="7" fillId="2" borderId="2" xfId="0" applyNumberFormat="1" applyFont="1" applyFill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2" fontId="7" fillId="2" borderId="4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showGridLines="0" tabSelected="1" view="pageBreakPreview" topLeftCell="A121" zoomScale="90" zoomScaleNormal="80" zoomScaleSheetLayoutView="90" workbookViewId="0">
      <selection sqref="A1:H1048576"/>
    </sheetView>
  </sheetViews>
  <sheetFormatPr defaultRowHeight="12.75" x14ac:dyDescent="0.2"/>
  <cols>
    <col min="1" max="1" width="7.140625" style="11" customWidth="1"/>
    <col min="2" max="2" width="55" style="1" customWidth="1"/>
    <col min="3" max="3" width="12.28515625" style="1" customWidth="1"/>
    <col min="4" max="4" width="10.7109375" style="13" customWidth="1"/>
    <col min="5" max="5" width="14.85546875" style="1" hidden="1" customWidth="1"/>
    <col min="6" max="6" width="14.85546875" style="1" customWidth="1"/>
    <col min="7" max="7" width="13.42578125" style="12" customWidth="1"/>
    <col min="8" max="8" width="12.5703125" style="1" bestFit="1" customWidth="1"/>
    <col min="9" max="16384" width="9.140625" style="1"/>
  </cols>
  <sheetData>
    <row r="1" spans="1:9" s="27" customFormat="1" ht="15.75" x14ac:dyDescent="0.25">
      <c r="A1" s="19"/>
      <c r="B1" s="19"/>
      <c r="C1" s="26"/>
      <c r="D1" s="19"/>
      <c r="H1" s="28" t="s">
        <v>67</v>
      </c>
    </row>
    <row r="2" spans="1:9" s="27" customFormat="1" ht="15.75" x14ac:dyDescent="0.25">
      <c r="A2" s="20"/>
      <c r="B2" s="20"/>
      <c r="C2" s="29"/>
      <c r="D2" s="20"/>
      <c r="H2" s="30" t="s">
        <v>116</v>
      </c>
    </row>
    <row r="3" spans="1:9" s="27" customFormat="1" ht="15.75" x14ac:dyDescent="0.25">
      <c r="A3" s="20"/>
      <c r="B3" s="20"/>
      <c r="C3" s="29"/>
      <c r="D3" s="20"/>
      <c r="H3" s="30" t="s">
        <v>117</v>
      </c>
    </row>
    <row r="4" spans="1:9" s="27" customFormat="1" ht="15.75" x14ac:dyDescent="0.25">
      <c r="A4" s="20"/>
      <c r="B4" s="20"/>
      <c r="C4" s="29"/>
      <c r="D4" s="20"/>
      <c r="H4" s="30" t="s">
        <v>68</v>
      </c>
    </row>
    <row r="5" spans="1:9" s="34" customFormat="1" ht="15.75" x14ac:dyDescent="0.25">
      <c r="A5" s="31"/>
      <c r="B5" s="32"/>
      <c r="C5" s="33"/>
      <c r="D5" s="21"/>
      <c r="H5" s="35" t="s">
        <v>69</v>
      </c>
    </row>
    <row r="6" spans="1:9" s="34" customFormat="1" ht="15" x14ac:dyDescent="0.25">
      <c r="A6" s="57" t="s">
        <v>77</v>
      </c>
      <c r="B6" s="57"/>
      <c r="C6" s="57"/>
      <c r="D6" s="57"/>
      <c r="E6" s="57"/>
      <c r="F6" s="57"/>
      <c r="G6" s="57"/>
      <c r="H6" s="57"/>
    </row>
    <row r="7" spans="1:9" s="34" customFormat="1" ht="15" x14ac:dyDescent="0.25">
      <c r="A7" s="58" t="s">
        <v>83</v>
      </c>
      <c r="B7" s="58"/>
      <c r="C7" s="58"/>
      <c r="D7" s="58"/>
      <c r="E7" s="58"/>
      <c r="F7" s="58"/>
      <c r="G7" s="58"/>
      <c r="H7" s="58"/>
    </row>
    <row r="8" spans="1:9" s="34" customFormat="1" ht="15" x14ac:dyDescent="0.25">
      <c r="A8" s="57" t="s">
        <v>78</v>
      </c>
      <c r="B8" s="57"/>
      <c r="C8" s="57"/>
      <c r="D8" s="57"/>
      <c r="E8" s="57"/>
      <c r="F8" s="57"/>
      <c r="G8" s="57"/>
      <c r="H8" s="57"/>
    </row>
    <row r="9" spans="1:9" s="34" customFormat="1" ht="15" x14ac:dyDescent="0.25">
      <c r="A9" s="59" t="s">
        <v>70</v>
      </c>
      <c r="B9" s="59"/>
      <c r="C9" s="59"/>
      <c r="D9" s="59"/>
      <c r="E9" s="59"/>
      <c r="F9" s="59"/>
      <c r="G9" s="59"/>
      <c r="H9" s="59"/>
    </row>
    <row r="10" spans="1:9" s="34" customFormat="1" ht="15" x14ac:dyDescent="0.25">
      <c r="A10" s="60"/>
      <c r="B10" s="60"/>
      <c r="C10" s="60"/>
      <c r="D10" s="60"/>
      <c r="E10" s="60"/>
      <c r="F10" s="60"/>
      <c r="G10" s="21"/>
      <c r="H10" s="36"/>
    </row>
    <row r="11" spans="1:9" ht="38.25" x14ac:dyDescent="0.2">
      <c r="A11" s="2" t="s">
        <v>79</v>
      </c>
      <c r="B11" s="3" t="s">
        <v>0</v>
      </c>
      <c r="C11" s="3" t="s">
        <v>1</v>
      </c>
      <c r="D11" s="2" t="s">
        <v>81</v>
      </c>
      <c r="E11" s="3" t="s">
        <v>121</v>
      </c>
      <c r="F11" s="3" t="s">
        <v>122</v>
      </c>
      <c r="G11" s="3" t="s">
        <v>82</v>
      </c>
      <c r="H11" s="3" t="s">
        <v>86</v>
      </c>
    </row>
    <row r="12" spans="1:9" s="4" customFormat="1" x14ac:dyDescent="0.2">
      <c r="A12" s="5">
        <v>1</v>
      </c>
      <c r="B12" s="5">
        <v>2</v>
      </c>
      <c r="C12" s="5">
        <v>3</v>
      </c>
      <c r="D12" s="6">
        <v>4</v>
      </c>
      <c r="E12" s="5">
        <v>6</v>
      </c>
      <c r="F12" s="5">
        <v>6</v>
      </c>
      <c r="G12" s="7">
        <v>7</v>
      </c>
      <c r="H12" s="7"/>
    </row>
    <row r="13" spans="1:9" x14ac:dyDescent="0.2">
      <c r="A13" s="37" t="s">
        <v>124</v>
      </c>
      <c r="B13" s="38"/>
      <c r="C13" s="3"/>
      <c r="D13" s="2"/>
      <c r="E13" s="18"/>
      <c r="F13" s="18"/>
      <c r="G13" s="18"/>
      <c r="H13" s="9"/>
    </row>
    <row r="14" spans="1:9" x14ac:dyDescent="0.2">
      <c r="A14" s="39">
        <v>1</v>
      </c>
      <c r="B14" s="61" t="s">
        <v>25</v>
      </c>
      <c r="C14" s="62" t="s">
        <v>4</v>
      </c>
      <c r="D14" s="63">
        <v>750</v>
      </c>
      <c r="E14" s="64">
        <v>87.11</v>
      </c>
      <c r="F14" s="42">
        <f>E14*9.38</f>
        <v>817.09180000000003</v>
      </c>
      <c r="G14" s="43">
        <f>D14*F14</f>
        <v>612818.85</v>
      </c>
      <c r="H14" s="41"/>
      <c r="I14" s="41">
        <v>65332.5</v>
      </c>
    </row>
    <row r="15" spans="1:9" x14ac:dyDescent="0.2">
      <c r="A15" s="39">
        <v>2</v>
      </c>
      <c r="B15" s="61" t="s">
        <v>23</v>
      </c>
      <c r="C15" s="62" t="s">
        <v>4</v>
      </c>
      <c r="D15" s="63">
        <v>2650</v>
      </c>
      <c r="E15" s="64">
        <v>25.33</v>
      </c>
      <c r="F15" s="42">
        <f t="shared" ref="F15:F63" si="0">E15*9.38</f>
        <v>237.59540000000001</v>
      </c>
      <c r="G15" s="43">
        <f t="shared" ref="G15:G63" si="1">D15*F15</f>
        <v>629627.81000000006</v>
      </c>
      <c r="H15" s="41"/>
      <c r="I15" s="41">
        <v>68078.5</v>
      </c>
    </row>
    <row r="16" spans="1:9" x14ac:dyDescent="0.2">
      <c r="A16" s="39">
        <v>3</v>
      </c>
      <c r="B16" s="61" t="s">
        <v>22</v>
      </c>
      <c r="C16" s="62" t="s">
        <v>4</v>
      </c>
      <c r="D16" s="63">
        <v>3800</v>
      </c>
      <c r="E16" s="64">
        <v>23.67</v>
      </c>
      <c r="F16" s="42">
        <f t="shared" si="0"/>
        <v>222.02460000000002</v>
      </c>
      <c r="G16" s="43">
        <f t="shared" si="1"/>
        <v>843693.4800000001</v>
      </c>
      <c r="H16" s="41"/>
      <c r="I16" s="41">
        <v>91200</v>
      </c>
    </row>
    <row r="17" spans="1:9" x14ac:dyDescent="0.2">
      <c r="A17" s="39">
        <v>4</v>
      </c>
      <c r="B17" s="61" t="s">
        <v>21</v>
      </c>
      <c r="C17" s="62" t="s">
        <v>4</v>
      </c>
      <c r="D17" s="63">
        <v>10800</v>
      </c>
      <c r="E17" s="64">
        <v>16.47</v>
      </c>
      <c r="F17" s="42">
        <f t="shared" si="0"/>
        <v>154.48859999999999</v>
      </c>
      <c r="G17" s="43">
        <f t="shared" si="1"/>
        <v>1668476.88</v>
      </c>
      <c r="H17" s="41"/>
      <c r="I17" s="41">
        <v>180360</v>
      </c>
    </row>
    <row r="18" spans="1:9" x14ac:dyDescent="0.2">
      <c r="A18" s="39">
        <v>5</v>
      </c>
      <c r="B18" s="61" t="s">
        <v>16</v>
      </c>
      <c r="C18" s="62" t="s">
        <v>4</v>
      </c>
      <c r="D18" s="63">
        <v>6100</v>
      </c>
      <c r="E18" s="64">
        <v>11.68</v>
      </c>
      <c r="F18" s="42">
        <f t="shared" si="0"/>
        <v>109.55840000000001</v>
      </c>
      <c r="G18" s="43">
        <f t="shared" si="1"/>
        <v>668306.24</v>
      </c>
      <c r="H18" s="41"/>
      <c r="I18" s="41">
        <v>72224</v>
      </c>
    </row>
    <row r="19" spans="1:9" x14ac:dyDescent="0.2">
      <c r="A19" s="39">
        <v>6</v>
      </c>
      <c r="B19" s="61" t="s">
        <v>24</v>
      </c>
      <c r="C19" s="62" t="s">
        <v>4</v>
      </c>
      <c r="D19" s="63">
        <v>20600</v>
      </c>
      <c r="E19" s="64">
        <v>9.94</v>
      </c>
      <c r="F19" s="42">
        <f t="shared" si="0"/>
        <v>93.237200000000001</v>
      </c>
      <c r="G19" s="43">
        <f t="shared" si="1"/>
        <v>1920686.32</v>
      </c>
      <c r="H19" s="41"/>
      <c r="I19" s="41">
        <v>207648</v>
      </c>
    </row>
    <row r="20" spans="1:9" ht="22.5" x14ac:dyDescent="0.2">
      <c r="A20" s="39">
        <v>7</v>
      </c>
      <c r="B20" s="61" t="s">
        <v>15</v>
      </c>
      <c r="C20" s="62" t="s">
        <v>9</v>
      </c>
      <c r="D20" s="63">
        <v>300</v>
      </c>
      <c r="E20" s="64">
        <v>724.04</v>
      </c>
      <c r="F20" s="42">
        <f t="shared" si="0"/>
        <v>6791.4952000000003</v>
      </c>
      <c r="G20" s="43">
        <f t="shared" si="1"/>
        <v>2037448.56</v>
      </c>
      <c r="H20" s="41"/>
      <c r="I20" s="41">
        <v>220266</v>
      </c>
    </row>
    <row r="21" spans="1:9" ht="22.5" x14ac:dyDescent="0.2">
      <c r="A21" s="39">
        <v>8</v>
      </c>
      <c r="B21" s="61" t="s">
        <v>14</v>
      </c>
      <c r="C21" s="62" t="s">
        <v>9</v>
      </c>
      <c r="D21" s="63">
        <v>250</v>
      </c>
      <c r="E21" s="64">
        <v>512.44000000000005</v>
      </c>
      <c r="F21" s="42">
        <f t="shared" si="0"/>
        <v>4806.6872000000012</v>
      </c>
      <c r="G21" s="43">
        <f t="shared" si="1"/>
        <v>1201671.8000000003</v>
      </c>
      <c r="H21" s="41"/>
      <c r="I21" s="41">
        <v>129910</v>
      </c>
    </row>
    <row r="22" spans="1:9" ht="22.5" x14ac:dyDescent="0.2">
      <c r="A22" s="39">
        <v>9</v>
      </c>
      <c r="B22" s="61" t="s">
        <v>13</v>
      </c>
      <c r="C22" s="62" t="s">
        <v>9</v>
      </c>
      <c r="D22" s="63">
        <v>250</v>
      </c>
      <c r="E22" s="64">
        <v>465.15</v>
      </c>
      <c r="F22" s="42">
        <f t="shared" si="0"/>
        <v>4363.107</v>
      </c>
      <c r="G22" s="43">
        <f t="shared" si="1"/>
        <v>1090776.75</v>
      </c>
      <c r="H22" s="41"/>
      <c r="I22" s="41">
        <v>117922.5</v>
      </c>
    </row>
    <row r="23" spans="1:9" ht="22.5" x14ac:dyDescent="0.2">
      <c r="A23" s="39">
        <v>10</v>
      </c>
      <c r="B23" s="61" t="s">
        <v>12</v>
      </c>
      <c r="C23" s="62" t="s">
        <v>9</v>
      </c>
      <c r="D23" s="63">
        <v>400</v>
      </c>
      <c r="E23" s="64">
        <v>358.21</v>
      </c>
      <c r="F23" s="42">
        <f t="shared" si="0"/>
        <v>3360.0098000000003</v>
      </c>
      <c r="G23" s="43">
        <f t="shared" si="1"/>
        <v>1344003.9200000002</v>
      </c>
      <c r="H23" s="41"/>
      <c r="I23" s="41">
        <v>145296</v>
      </c>
    </row>
    <row r="24" spans="1:9" x14ac:dyDescent="0.2">
      <c r="A24" s="39">
        <v>11</v>
      </c>
      <c r="B24" s="61" t="s">
        <v>8</v>
      </c>
      <c r="C24" s="62" t="s">
        <v>9</v>
      </c>
      <c r="D24" s="63">
        <v>27</v>
      </c>
      <c r="E24" s="64">
        <v>1729.96</v>
      </c>
      <c r="F24" s="42">
        <f t="shared" si="0"/>
        <v>16227.024800000001</v>
      </c>
      <c r="G24" s="43">
        <f t="shared" si="1"/>
        <v>438129.66960000002</v>
      </c>
      <c r="H24" s="41"/>
      <c r="I24" s="41">
        <v>47365.29</v>
      </c>
    </row>
    <row r="25" spans="1:9" ht="22.5" x14ac:dyDescent="0.2">
      <c r="A25" s="39">
        <v>12</v>
      </c>
      <c r="B25" s="61" t="s">
        <v>119</v>
      </c>
      <c r="C25" s="62" t="s">
        <v>2</v>
      </c>
      <c r="D25" s="63">
        <v>0.3446226</v>
      </c>
      <c r="E25" s="64">
        <v>108208.96000000001</v>
      </c>
      <c r="F25" s="42">
        <f t="shared" si="0"/>
        <v>1015000.0448000001</v>
      </c>
      <c r="G25" s="43">
        <f t="shared" si="1"/>
        <v>349791.95443909254</v>
      </c>
      <c r="H25" s="41"/>
      <c r="I25" s="41">
        <v>37815.35</v>
      </c>
    </row>
    <row r="26" spans="1:9" ht="45" x14ac:dyDescent="0.2">
      <c r="A26" s="39">
        <v>13</v>
      </c>
      <c r="B26" s="61" t="s">
        <v>89</v>
      </c>
      <c r="C26" s="62" t="s">
        <v>4</v>
      </c>
      <c r="D26" s="63">
        <v>4500</v>
      </c>
      <c r="E26" s="64">
        <v>20.64</v>
      </c>
      <c r="F26" s="42">
        <f t="shared" si="0"/>
        <v>193.60320000000002</v>
      </c>
      <c r="G26" s="43">
        <f t="shared" si="1"/>
        <v>871214.4</v>
      </c>
      <c r="H26" s="41"/>
      <c r="I26" s="41">
        <v>94185</v>
      </c>
    </row>
    <row r="27" spans="1:9" ht="45" x14ac:dyDescent="0.2">
      <c r="A27" s="39">
        <v>14</v>
      </c>
      <c r="B27" s="61" t="s">
        <v>80</v>
      </c>
      <c r="C27" s="62" t="s">
        <v>4</v>
      </c>
      <c r="D27" s="63">
        <v>4800</v>
      </c>
      <c r="E27" s="64">
        <v>11.19</v>
      </c>
      <c r="F27" s="42">
        <f t="shared" si="0"/>
        <v>104.96220000000001</v>
      </c>
      <c r="G27" s="43">
        <f t="shared" si="1"/>
        <v>503818.56000000006</v>
      </c>
      <c r="H27" s="41"/>
      <c r="I27" s="41">
        <v>54480</v>
      </c>
    </row>
    <row r="28" spans="1:9" ht="22.5" x14ac:dyDescent="0.2">
      <c r="A28" s="39">
        <v>15</v>
      </c>
      <c r="B28" s="61" t="s">
        <v>5</v>
      </c>
      <c r="C28" s="62" t="s">
        <v>6</v>
      </c>
      <c r="D28" s="63">
        <v>2.2000000000000002</v>
      </c>
      <c r="E28" s="64">
        <v>57503.07</v>
      </c>
      <c r="F28" s="42">
        <f t="shared" si="0"/>
        <v>539378.7966</v>
      </c>
      <c r="G28" s="43">
        <f t="shared" si="1"/>
        <v>1186633.3525200002</v>
      </c>
      <c r="H28" s="41"/>
      <c r="I28" s="41">
        <v>126506.76</v>
      </c>
    </row>
    <row r="29" spans="1:9" x14ac:dyDescent="0.2">
      <c r="A29" s="39">
        <v>16</v>
      </c>
      <c r="B29" s="61" t="s">
        <v>87</v>
      </c>
      <c r="C29" s="62" t="s">
        <v>3</v>
      </c>
      <c r="D29" s="63">
        <v>2</v>
      </c>
      <c r="E29" s="64">
        <v>308.18</v>
      </c>
      <c r="F29" s="42">
        <f t="shared" si="0"/>
        <v>2890.7284000000004</v>
      </c>
      <c r="G29" s="43">
        <f t="shared" si="1"/>
        <v>5781.4568000000008</v>
      </c>
      <c r="H29" s="41"/>
      <c r="I29" s="41">
        <v>625.02</v>
      </c>
    </row>
    <row r="30" spans="1:9" x14ac:dyDescent="0.2">
      <c r="A30" s="39">
        <v>17</v>
      </c>
      <c r="B30" s="61" t="s">
        <v>88</v>
      </c>
      <c r="C30" s="62" t="s">
        <v>9</v>
      </c>
      <c r="D30" s="63">
        <v>2</v>
      </c>
      <c r="E30" s="64">
        <v>430.39</v>
      </c>
      <c r="F30" s="42">
        <f t="shared" si="0"/>
        <v>4037.0582000000004</v>
      </c>
      <c r="G30" s="43">
        <f t="shared" si="1"/>
        <v>8074.1164000000008</v>
      </c>
      <c r="H30" s="41"/>
      <c r="I30" s="41">
        <v>872.88</v>
      </c>
    </row>
    <row r="31" spans="1:9" x14ac:dyDescent="0.2">
      <c r="A31" s="39">
        <v>18</v>
      </c>
      <c r="B31" s="61" t="s">
        <v>27</v>
      </c>
      <c r="C31" s="62" t="s">
        <v>4</v>
      </c>
      <c r="D31" s="63">
        <v>7900</v>
      </c>
      <c r="E31" s="64">
        <v>5.84</v>
      </c>
      <c r="F31" s="42">
        <f t="shared" si="0"/>
        <v>54.779200000000003</v>
      </c>
      <c r="G31" s="43">
        <f t="shared" si="1"/>
        <v>432755.68000000005</v>
      </c>
      <c r="H31" s="41"/>
      <c r="I31" s="41">
        <v>46768</v>
      </c>
    </row>
    <row r="32" spans="1:9" x14ac:dyDescent="0.2">
      <c r="A32" s="39">
        <v>19</v>
      </c>
      <c r="B32" s="61" t="s">
        <v>28</v>
      </c>
      <c r="C32" s="62" t="s">
        <v>4</v>
      </c>
      <c r="D32" s="63">
        <v>1650</v>
      </c>
      <c r="E32" s="64">
        <v>19.27</v>
      </c>
      <c r="F32" s="42">
        <f t="shared" si="0"/>
        <v>180.7526</v>
      </c>
      <c r="G32" s="43">
        <f t="shared" si="1"/>
        <v>298241.78999999998</v>
      </c>
      <c r="H32" s="41"/>
      <c r="I32" s="41">
        <v>32241</v>
      </c>
    </row>
    <row r="33" spans="1:9" ht="22.5" x14ac:dyDescent="0.2">
      <c r="A33" s="39">
        <v>20</v>
      </c>
      <c r="B33" s="61" t="s">
        <v>7</v>
      </c>
      <c r="C33" s="62" t="s">
        <v>6</v>
      </c>
      <c r="D33" s="63">
        <v>4.2</v>
      </c>
      <c r="E33" s="64">
        <v>178.79</v>
      </c>
      <c r="F33" s="42">
        <f t="shared" si="0"/>
        <v>1677.0502000000001</v>
      </c>
      <c r="G33" s="43">
        <f t="shared" si="1"/>
        <v>7043.6108400000012</v>
      </c>
      <c r="H33" s="41"/>
      <c r="I33" s="41">
        <v>761.5</v>
      </c>
    </row>
    <row r="34" spans="1:9" x14ac:dyDescent="0.2">
      <c r="A34" s="39">
        <v>21</v>
      </c>
      <c r="B34" s="61" t="s">
        <v>29</v>
      </c>
      <c r="C34" s="62" t="s">
        <v>19</v>
      </c>
      <c r="D34" s="63">
        <v>350</v>
      </c>
      <c r="E34" s="64">
        <v>36.799999999999997</v>
      </c>
      <c r="F34" s="42">
        <f t="shared" si="0"/>
        <v>345.18400000000003</v>
      </c>
      <c r="G34" s="43">
        <f t="shared" si="1"/>
        <v>120814.40000000001</v>
      </c>
      <c r="H34" s="41"/>
      <c r="I34" s="41">
        <v>13062</v>
      </c>
    </row>
    <row r="35" spans="1:9" x14ac:dyDescent="0.2">
      <c r="A35" s="39">
        <v>22</v>
      </c>
      <c r="B35" s="61" t="s">
        <v>90</v>
      </c>
      <c r="C35" s="62" t="s">
        <v>4</v>
      </c>
      <c r="D35" s="63">
        <v>200</v>
      </c>
      <c r="E35" s="64">
        <v>6.68</v>
      </c>
      <c r="F35" s="42">
        <f t="shared" si="0"/>
        <v>62.6584</v>
      </c>
      <c r="G35" s="43">
        <f t="shared" si="1"/>
        <v>12531.68</v>
      </c>
      <c r="H35" s="41"/>
      <c r="I35" s="41">
        <v>1354</v>
      </c>
    </row>
    <row r="36" spans="1:9" x14ac:dyDescent="0.2">
      <c r="A36" s="39">
        <v>23</v>
      </c>
      <c r="B36" s="61" t="s">
        <v>91</v>
      </c>
      <c r="C36" s="62" t="s">
        <v>4</v>
      </c>
      <c r="D36" s="63">
        <v>241</v>
      </c>
      <c r="E36" s="64">
        <v>17.34</v>
      </c>
      <c r="F36" s="42">
        <f t="shared" si="0"/>
        <v>162.64920000000001</v>
      </c>
      <c r="G36" s="43">
        <f t="shared" si="1"/>
        <v>39198.457200000004</v>
      </c>
      <c r="H36" s="41"/>
      <c r="I36" s="41">
        <v>4236.78</v>
      </c>
    </row>
    <row r="37" spans="1:9" ht="22.5" x14ac:dyDescent="0.2">
      <c r="A37" s="39">
        <v>24</v>
      </c>
      <c r="B37" s="61" t="s">
        <v>35</v>
      </c>
      <c r="C37" s="62" t="s">
        <v>9</v>
      </c>
      <c r="D37" s="63">
        <v>50</v>
      </c>
      <c r="E37" s="64">
        <v>339.74</v>
      </c>
      <c r="F37" s="42">
        <f t="shared" si="0"/>
        <v>3186.7612000000004</v>
      </c>
      <c r="G37" s="43">
        <f t="shared" si="1"/>
        <v>159338.06000000003</v>
      </c>
      <c r="H37" s="41"/>
      <c r="I37" s="41">
        <v>17225.5</v>
      </c>
    </row>
    <row r="38" spans="1:9" x14ac:dyDescent="0.2">
      <c r="A38" s="39">
        <v>25</v>
      </c>
      <c r="B38" s="61" t="s">
        <v>92</v>
      </c>
      <c r="C38" s="62" t="s">
        <v>9</v>
      </c>
      <c r="D38" s="63">
        <v>135</v>
      </c>
      <c r="E38" s="64">
        <v>10.7</v>
      </c>
      <c r="F38" s="42">
        <f t="shared" si="0"/>
        <v>100.366</v>
      </c>
      <c r="G38" s="43">
        <f t="shared" si="1"/>
        <v>13549.41</v>
      </c>
      <c r="H38" s="41"/>
      <c r="I38" s="41">
        <v>1464.75</v>
      </c>
    </row>
    <row r="39" spans="1:9" ht="45" x14ac:dyDescent="0.2">
      <c r="A39" s="39">
        <v>26</v>
      </c>
      <c r="B39" s="61" t="s">
        <v>36</v>
      </c>
      <c r="C39" s="62" t="s">
        <v>9</v>
      </c>
      <c r="D39" s="63">
        <v>35</v>
      </c>
      <c r="E39" s="64">
        <v>1334.07</v>
      </c>
      <c r="F39" s="42">
        <f t="shared" si="0"/>
        <v>12513.5766</v>
      </c>
      <c r="G39" s="43">
        <f t="shared" si="1"/>
        <v>437975.18099999998</v>
      </c>
      <c r="H39" s="41"/>
      <c r="I39" s="41">
        <v>47348.7</v>
      </c>
    </row>
    <row r="40" spans="1:9" ht="45" x14ac:dyDescent="0.2">
      <c r="A40" s="39">
        <v>27</v>
      </c>
      <c r="B40" s="61" t="s">
        <v>37</v>
      </c>
      <c r="C40" s="62" t="s">
        <v>9</v>
      </c>
      <c r="D40" s="63">
        <v>35</v>
      </c>
      <c r="E40" s="64">
        <v>1334.07</v>
      </c>
      <c r="F40" s="42">
        <f t="shared" si="0"/>
        <v>12513.5766</v>
      </c>
      <c r="G40" s="43">
        <f t="shared" si="1"/>
        <v>437975.18099999998</v>
      </c>
      <c r="H40" s="41"/>
      <c r="I40" s="41">
        <v>47348.7</v>
      </c>
    </row>
    <row r="41" spans="1:9" ht="45" x14ac:dyDescent="0.2">
      <c r="A41" s="39">
        <v>28</v>
      </c>
      <c r="B41" s="61" t="s">
        <v>38</v>
      </c>
      <c r="C41" s="62" t="s">
        <v>9</v>
      </c>
      <c r="D41" s="63">
        <v>39</v>
      </c>
      <c r="E41" s="64">
        <v>310.58999999999997</v>
      </c>
      <c r="F41" s="42">
        <f t="shared" si="0"/>
        <v>2913.3341999999998</v>
      </c>
      <c r="G41" s="43">
        <f t="shared" si="1"/>
        <v>113620.03379999999</v>
      </c>
      <c r="H41" s="41"/>
      <c r="I41" s="41">
        <v>12283.44</v>
      </c>
    </row>
    <row r="42" spans="1:9" ht="45" x14ac:dyDescent="0.2">
      <c r="A42" s="39">
        <v>29</v>
      </c>
      <c r="B42" s="61" t="s">
        <v>39</v>
      </c>
      <c r="C42" s="62" t="s">
        <v>9</v>
      </c>
      <c r="D42" s="63">
        <v>104</v>
      </c>
      <c r="E42" s="64">
        <v>352.94</v>
      </c>
      <c r="F42" s="42">
        <f t="shared" si="0"/>
        <v>3310.5772000000002</v>
      </c>
      <c r="G42" s="43">
        <f t="shared" si="1"/>
        <v>344300.02880000003</v>
      </c>
      <c r="H42" s="41"/>
      <c r="I42" s="41">
        <v>37221.599999999999</v>
      </c>
    </row>
    <row r="43" spans="1:9" x14ac:dyDescent="0.2">
      <c r="A43" s="39">
        <v>30</v>
      </c>
      <c r="B43" s="61" t="s">
        <v>8</v>
      </c>
      <c r="C43" s="62" t="s">
        <v>9</v>
      </c>
      <c r="D43" s="63">
        <v>2</v>
      </c>
      <c r="E43" s="64">
        <v>1729.96</v>
      </c>
      <c r="F43" s="42">
        <f t="shared" si="0"/>
        <v>16227.024800000001</v>
      </c>
      <c r="G43" s="43">
        <f t="shared" si="1"/>
        <v>32454.049600000002</v>
      </c>
      <c r="H43" s="41"/>
      <c r="I43" s="41">
        <v>3508.54</v>
      </c>
    </row>
    <row r="44" spans="1:9" ht="22.5" x14ac:dyDescent="0.2">
      <c r="A44" s="39">
        <v>31</v>
      </c>
      <c r="B44" s="61" t="s">
        <v>40</v>
      </c>
      <c r="C44" s="62" t="s">
        <v>3</v>
      </c>
      <c r="D44" s="63">
        <v>40</v>
      </c>
      <c r="E44" s="64">
        <v>283.11</v>
      </c>
      <c r="F44" s="42">
        <f t="shared" si="0"/>
        <v>2655.5718000000002</v>
      </c>
      <c r="G44" s="43">
        <f t="shared" si="1"/>
        <v>106222.872</v>
      </c>
      <c r="H44" s="41"/>
      <c r="I44" s="41">
        <v>11483.6</v>
      </c>
    </row>
    <row r="45" spans="1:9" ht="45" x14ac:dyDescent="0.2">
      <c r="A45" s="39">
        <v>32</v>
      </c>
      <c r="B45" s="61" t="s">
        <v>93</v>
      </c>
      <c r="C45" s="62" t="s">
        <v>9</v>
      </c>
      <c r="D45" s="63">
        <v>118</v>
      </c>
      <c r="E45" s="64">
        <v>342.17</v>
      </c>
      <c r="F45" s="42">
        <f t="shared" si="0"/>
        <v>3209.5546000000004</v>
      </c>
      <c r="G45" s="43">
        <f t="shared" si="1"/>
        <v>378727.44280000002</v>
      </c>
      <c r="H45" s="41"/>
      <c r="I45" s="41">
        <v>40943.64</v>
      </c>
    </row>
    <row r="46" spans="1:9" x14ac:dyDescent="0.2">
      <c r="A46" s="39">
        <v>33</v>
      </c>
      <c r="B46" s="61" t="s">
        <v>94</v>
      </c>
      <c r="C46" s="62" t="s">
        <v>9</v>
      </c>
      <c r="D46" s="63">
        <v>121</v>
      </c>
      <c r="E46" s="64">
        <v>9.75</v>
      </c>
      <c r="F46" s="42">
        <f t="shared" si="0"/>
        <v>91.455000000000013</v>
      </c>
      <c r="G46" s="43">
        <f t="shared" si="1"/>
        <v>11066.055000000002</v>
      </c>
      <c r="H46" s="41"/>
      <c r="I46" s="41">
        <v>1196.69</v>
      </c>
    </row>
    <row r="47" spans="1:9" x14ac:dyDescent="0.2">
      <c r="A47" s="39">
        <v>34</v>
      </c>
      <c r="B47" s="61" t="s">
        <v>95</v>
      </c>
      <c r="C47" s="62" t="s">
        <v>3</v>
      </c>
      <c r="D47" s="63">
        <v>12</v>
      </c>
      <c r="E47" s="64">
        <v>40.89</v>
      </c>
      <c r="F47" s="42">
        <f t="shared" si="0"/>
        <v>383.54820000000007</v>
      </c>
      <c r="G47" s="43">
        <f t="shared" si="1"/>
        <v>4602.5784000000003</v>
      </c>
      <c r="H47" s="41"/>
      <c r="I47" s="41">
        <v>497.64</v>
      </c>
    </row>
    <row r="48" spans="1:9" x14ac:dyDescent="0.2">
      <c r="A48" s="39">
        <v>35</v>
      </c>
      <c r="B48" s="61" t="s">
        <v>96</v>
      </c>
      <c r="C48" s="62" t="s">
        <v>3</v>
      </c>
      <c r="D48" s="63">
        <v>12</v>
      </c>
      <c r="E48" s="64">
        <v>40.89</v>
      </c>
      <c r="F48" s="42">
        <f t="shared" si="0"/>
        <v>383.54820000000007</v>
      </c>
      <c r="G48" s="43">
        <f t="shared" si="1"/>
        <v>4602.5784000000003</v>
      </c>
      <c r="H48" s="41"/>
      <c r="I48" s="41">
        <v>497.64</v>
      </c>
    </row>
    <row r="49" spans="1:9" x14ac:dyDescent="0.2">
      <c r="A49" s="39">
        <v>36</v>
      </c>
      <c r="B49" s="61" t="s">
        <v>43</v>
      </c>
      <c r="C49" s="62" t="s">
        <v>9</v>
      </c>
      <c r="D49" s="63">
        <v>22</v>
      </c>
      <c r="E49" s="64">
        <v>734.12</v>
      </c>
      <c r="F49" s="42">
        <f t="shared" si="0"/>
        <v>6886.0456000000004</v>
      </c>
      <c r="G49" s="43">
        <f t="shared" si="1"/>
        <v>151493.00320000001</v>
      </c>
      <c r="H49" s="41"/>
      <c r="I49" s="41">
        <v>16377.68</v>
      </c>
    </row>
    <row r="50" spans="1:9" x14ac:dyDescent="0.2">
      <c r="A50" s="39">
        <v>37</v>
      </c>
      <c r="B50" s="61" t="s">
        <v>97</v>
      </c>
      <c r="C50" s="62" t="s">
        <v>9</v>
      </c>
      <c r="D50" s="63">
        <v>50</v>
      </c>
      <c r="E50" s="64">
        <v>117.93</v>
      </c>
      <c r="F50" s="42">
        <f t="shared" si="0"/>
        <v>1106.1834000000001</v>
      </c>
      <c r="G50" s="43">
        <f t="shared" si="1"/>
        <v>55309.170000000006</v>
      </c>
      <c r="H50" s="41"/>
      <c r="I50" s="41">
        <v>5979.5</v>
      </c>
    </row>
    <row r="51" spans="1:9" x14ac:dyDescent="0.2">
      <c r="A51" s="39">
        <v>38</v>
      </c>
      <c r="B51" s="61" t="s">
        <v>98</v>
      </c>
      <c r="C51" s="62" t="s">
        <v>9</v>
      </c>
      <c r="D51" s="63">
        <v>140</v>
      </c>
      <c r="E51" s="64">
        <v>40.049999999999997</v>
      </c>
      <c r="F51" s="42">
        <f t="shared" si="0"/>
        <v>375.66899999999998</v>
      </c>
      <c r="G51" s="43">
        <f t="shared" si="1"/>
        <v>52593.659999999996</v>
      </c>
      <c r="H51" s="41"/>
      <c r="I51" s="41">
        <v>5685.4</v>
      </c>
    </row>
    <row r="52" spans="1:9" x14ac:dyDescent="0.2">
      <c r="A52" s="39">
        <v>39</v>
      </c>
      <c r="B52" s="61" t="s">
        <v>99</v>
      </c>
      <c r="C52" s="62" t="s">
        <v>9</v>
      </c>
      <c r="D52" s="63">
        <v>94</v>
      </c>
      <c r="E52" s="64">
        <v>46.77</v>
      </c>
      <c r="F52" s="42">
        <f t="shared" si="0"/>
        <v>438.70260000000007</v>
      </c>
      <c r="G52" s="43">
        <f t="shared" si="1"/>
        <v>41238.044400000006</v>
      </c>
      <c r="H52" s="41"/>
      <c r="I52" s="41">
        <v>4458.42</v>
      </c>
    </row>
    <row r="53" spans="1:9" x14ac:dyDescent="0.2">
      <c r="A53" s="39">
        <v>40</v>
      </c>
      <c r="B53" s="61" t="s">
        <v>58</v>
      </c>
      <c r="C53" s="62" t="s">
        <v>4</v>
      </c>
      <c r="D53" s="63">
        <v>100</v>
      </c>
      <c r="E53" s="64">
        <v>4.92</v>
      </c>
      <c r="F53" s="42">
        <f t="shared" si="0"/>
        <v>46.149600000000007</v>
      </c>
      <c r="G53" s="43">
        <f t="shared" si="1"/>
        <v>4614.9600000000009</v>
      </c>
      <c r="H53" s="41"/>
      <c r="I53" s="41">
        <v>492</v>
      </c>
    </row>
    <row r="54" spans="1:9" ht="33.75" x14ac:dyDescent="0.2">
      <c r="A54" s="39">
        <v>41</v>
      </c>
      <c r="B54" s="61" t="s">
        <v>59</v>
      </c>
      <c r="C54" s="62" t="s">
        <v>4</v>
      </c>
      <c r="D54" s="63">
        <v>400</v>
      </c>
      <c r="E54" s="64">
        <v>8.2799999999999994</v>
      </c>
      <c r="F54" s="42">
        <f t="shared" si="0"/>
        <v>77.666399999999996</v>
      </c>
      <c r="G54" s="43">
        <f t="shared" si="1"/>
        <v>31066.559999999998</v>
      </c>
      <c r="H54" s="41"/>
      <c r="I54" s="41">
        <v>3312</v>
      </c>
    </row>
    <row r="55" spans="1:9" ht="33.75" x14ac:dyDescent="0.2">
      <c r="A55" s="39">
        <v>42</v>
      </c>
      <c r="B55" s="61" t="s">
        <v>60</v>
      </c>
      <c r="C55" s="62" t="s">
        <v>4</v>
      </c>
      <c r="D55" s="63">
        <v>1200</v>
      </c>
      <c r="E55" s="64">
        <v>9.18</v>
      </c>
      <c r="F55" s="42">
        <f t="shared" si="0"/>
        <v>86.108400000000003</v>
      </c>
      <c r="G55" s="43">
        <f t="shared" si="1"/>
        <v>103330.08</v>
      </c>
      <c r="H55" s="41"/>
      <c r="I55" s="41">
        <v>11016</v>
      </c>
    </row>
    <row r="56" spans="1:9" ht="33.75" x14ac:dyDescent="0.2">
      <c r="A56" s="39">
        <v>43</v>
      </c>
      <c r="B56" s="61" t="s">
        <v>61</v>
      </c>
      <c r="C56" s="62" t="s">
        <v>4</v>
      </c>
      <c r="D56" s="63">
        <v>500</v>
      </c>
      <c r="E56" s="64">
        <v>10.65</v>
      </c>
      <c r="F56" s="42">
        <f t="shared" si="0"/>
        <v>99.897000000000006</v>
      </c>
      <c r="G56" s="43">
        <f t="shared" si="1"/>
        <v>49948.5</v>
      </c>
      <c r="H56" s="41"/>
      <c r="I56" s="41">
        <v>5325</v>
      </c>
    </row>
    <row r="57" spans="1:9" ht="33.75" x14ac:dyDescent="0.2">
      <c r="A57" s="39">
        <v>44</v>
      </c>
      <c r="B57" s="61" t="s">
        <v>62</v>
      </c>
      <c r="C57" s="62" t="s">
        <v>4</v>
      </c>
      <c r="D57" s="63">
        <v>500</v>
      </c>
      <c r="E57" s="64">
        <v>13.56</v>
      </c>
      <c r="F57" s="42">
        <f t="shared" si="0"/>
        <v>127.19280000000002</v>
      </c>
      <c r="G57" s="43">
        <f t="shared" si="1"/>
        <v>63596.400000000009</v>
      </c>
      <c r="H57" s="41"/>
      <c r="I57" s="41">
        <v>6625</v>
      </c>
    </row>
    <row r="58" spans="1:9" ht="22.5" x14ac:dyDescent="0.2">
      <c r="A58" s="39">
        <v>45</v>
      </c>
      <c r="B58" s="61" t="s">
        <v>120</v>
      </c>
      <c r="C58" s="62" t="s">
        <v>2</v>
      </c>
      <c r="D58" s="63">
        <v>1.3568039999999999</v>
      </c>
      <c r="E58" s="64">
        <v>5000</v>
      </c>
      <c r="F58" s="42">
        <f t="shared" si="0"/>
        <v>46900.000000000007</v>
      </c>
      <c r="G58" s="43">
        <f t="shared" si="1"/>
        <v>63634.107600000003</v>
      </c>
      <c r="H58" s="41"/>
      <c r="I58" s="41">
        <v>6784.02</v>
      </c>
    </row>
    <row r="59" spans="1:9" ht="22.5" x14ac:dyDescent="0.2">
      <c r="A59" s="39">
        <v>46</v>
      </c>
      <c r="B59" s="61" t="s">
        <v>100</v>
      </c>
      <c r="C59" s="62" t="s">
        <v>6</v>
      </c>
      <c r="D59" s="63">
        <v>0.15</v>
      </c>
      <c r="E59" s="64">
        <v>4832.12</v>
      </c>
      <c r="F59" s="42">
        <f t="shared" si="0"/>
        <v>45325.285600000003</v>
      </c>
      <c r="G59" s="43">
        <f t="shared" si="1"/>
        <v>6798.7928400000001</v>
      </c>
      <c r="H59" s="41"/>
      <c r="I59" s="41">
        <v>724.82</v>
      </c>
    </row>
    <row r="60" spans="1:9" ht="33.75" x14ac:dyDescent="0.2">
      <c r="A60" s="39">
        <v>47</v>
      </c>
      <c r="B60" s="61" t="s">
        <v>64</v>
      </c>
      <c r="C60" s="62" t="s">
        <v>4</v>
      </c>
      <c r="D60" s="63">
        <v>317</v>
      </c>
      <c r="E60" s="64">
        <v>59.57</v>
      </c>
      <c r="F60" s="42">
        <f t="shared" si="0"/>
        <v>558.76660000000004</v>
      </c>
      <c r="G60" s="43">
        <f t="shared" si="1"/>
        <v>177129.01220000003</v>
      </c>
      <c r="H60" s="41"/>
      <c r="I60" s="41">
        <v>18883.689999999999</v>
      </c>
    </row>
    <row r="61" spans="1:9" ht="33.75" x14ac:dyDescent="0.2">
      <c r="A61" s="39">
        <v>48</v>
      </c>
      <c r="B61" s="61" t="s">
        <v>65</v>
      </c>
      <c r="C61" s="62" t="s">
        <v>4</v>
      </c>
      <c r="D61" s="63">
        <v>127</v>
      </c>
      <c r="E61" s="64">
        <v>140.18</v>
      </c>
      <c r="F61" s="42">
        <f t="shared" si="0"/>
        <v>1314.8884000000003</v>
      </c>
      <c r="G61" s="43">
        <f t="shared" si="1"/>
        <v>166990.82680000004</v>
      </c>
      <c r="H61" s="41"/>
      <c r="I61" s="41">
        <v>17802.86</v>
      </c>
    </row>
    <row r="62" spans="1:9" ht="22.5" x14ac:dyDescent="0.2">
      <c r="A62" s="39">
        <v>49</v>
      </c>
      <c r="B62" s="61" t="s">
        <v>101</v>
      </c>
      <c r="C62" s="62" t="s">
        <v>3</v>
      </c>
      <c r="D62" s="63">
        <v>280</v>
      </c>
      <c r="E62" s="64">
        <v>32.840000000000003</v>
      </c>
      <c r="F62" s="42">
        <f t="shared" si="0"/>
        <v>308.03920000000005</v>
      </c>
      <c r="G62" s="43">
        <f t="shared" si="1"/>
        <v>86250.97600000001</v>
      </c>
      <c r="H62" s="41"/>
      <c r="I62" s="41">
        <v>9195.2000000000007</v>
      </c>
    </row>
    <row r="63" spans="1:9" x14ac:dyDescent="0.2">
      <c r="A63" s="39">
        <v>50</v>
      </c>
      <c r="B63" s="61" t="s">
        <v>102</v>
      </c>
      <c r="C63" s="62" t="s">
        <v>103</v>
      </c>
      <c r="D63" s="63">
        <v>3</v>
      </c>
      <c r="E63" s="64">
        <v>108</v>
      </c>
      <c r="F63" s="42">
        <f t="shared" si="0"/>
        <v>1013.0400000000001</v>
      </c>
      <c r="G63" s="43">
        <f t="shared" si="1"/>
        <v>3039.1200000000003</v>
      </c>
      <c r="H63" s="41"/>
      <c r="I63" s="41">
        <v>324</v>
      </c>
    </row>
    <row r="64" spans="1:9" x14ac:dyDescent="0.2">
      <c r="A64" s="54" t="s">
        <v>130</v>
      </c>
      <c r="B64" s="55"/>
      <c r="C64" s="55"/>
      <c r="D64" s="55"/>
      <c r="E64" s="55"/>
      <c r="F64" s="56"/>
      <c r="G64" s="24">
        <f>SUM(G14:G63)</f>
        <v>19393006.4216391</v>
      </c>
      <c r="H64" s="9"/>
    </row>
    <row r="65" spans="1:9" x14ac:dyDescent="0.2">
      <c r="A65" s="37" t="s">
        <v>125</v>
      </c>
      <c r="B65" s="38"/>
      <c r="C65" s="3"/>
      <c r="D65" s="2"/>
      <c r="E65" s="18"/>
      <c r="F65" s="44"/>
      <c r="G65" s="22"/>
      <c r="H65" s="9"/>
    </row>
    <row r="66" spans="1:9" ht="33.75" x14ac:dyDescent="0.2">
      <c r="A66" s="40">
        <v>1</v>
      </c>
      <c r="B66" s="65" t="s">
        <v>118</v>
      </c>
      <c r="C66" s="66" t="s">
        <v>4</v>
      </c>
      <c r="D66" s="67">
        <v>2500</v>
      </c>
      <c r="E66" s="68">
        <v>10.77</v>
      </c>
      <c r="F66" s="43">
        <f>E66*9.38</f>
        <v>101.02260000000001</v>
      </c>
      <c r="G66" s="43">
        <f>ROUNDDOWN(D66*F66,1)</f>
        <v>252556.5</v>
      </c>
      <c r="H66" s="41"/>
      <c r="I66" s="41">
        <v>27300</v>
      </c>
    </row>
    <row r="67" spans="1:9" x14ac:dyDescent="0.2">
      <c r="A67" s="40">
        <v>2</v>
      </c>
      <c r="B67" s="65" t="s">
        <v>25</v>
      </c>
      <c r="C67" s="66" t="s">
        <v>4</v>
      </c>
      <c r="D67" s="67">
        <v>950</v>
      </c>
      <c r="E67" s="68">
        <v>85.9</v>
      </c>
      <c r="F67" s="43">
        <f t="shared" ref="F67:F109" si="2">E67*9.38</f>
        <v>805.74200000000008</v>
      </c>
      <c r="G67" s="43">
        <f t="shared" ref="G67:G109" si="3">ROUNDDOWN(D67*F67,1)</f>
        <v>765454.9</v>
      </c>
      <c r="H67" s="41"/>
      <c r="I67" s="41">
        <v>82754.5</v>
      </c>
    </row>
    <row r="68" spans="1:9" ht="22.5" x14ac:dyDescent="0.2">
      <c r="A68" s="40">
        <v>3</v>
      </c>
      <c r="B68" s="65" t="s">
        <v>15</v>
      </c>
      <c r="C68" s="66" t="s">
        <v>9</v>
      </c>
      <c r="D68" s="67">
        <v>150</v>
      </c>
      <c r="E68" s="68">
        <v>724.04</v>
      </c>
      <c r="F68" s="43">
        <f t="shared" si="2"/>
        <v>6791.4952000000003</v>
      </c>
      <c r="G68" s="43">
        <f t="shared" si="3"/>
        <v>1018724.2</v>
      </c>
      <c r="H68" s="41"/>
      <c r="I68" s="41">
        <v>110133</v>
      </c>
    </row>
    <row r="69" spans="1:9" ht="22.5" x14ac:dyDescent="0.2">
      <c r="A69" s="40">
        <v>4</v>
      </c>
      <c r="B69" s="65" t="s">
        <v>14</v>
      </c>
      <c r="C69" s="66" t="s">
        <v>9</v>
      </c>
      <c r="D69" s="67">
        <v>600</v>
      </c>
      <c r="E69" s="68">
        <v>512.44000000000005</v>
      </c>
      <c r="F69" s="43">
        <f t="shared" si="2"/>
        <v>4806.6872000000012</v>
      </c>
      <c r="G69" s="43">
        <f t="shared" si="3"/>
        <v>2884012.3</v>
      </c>
      <c r="H69" s="41"/>
      <c r="I69" s="41">
        <v>311784</v>
      </c>
    </row>
    <row r="70" spans="1:9" ht="22.5" x14ac:dyDescent="0.2">
      <c r="A70" s="40">
        <v>5</v>
      </c>
      <c r="B70" s="65" t="s">
        <v>13</v>
      </c>
      <c r="C70" s="66" t="s">
        <v>9</v>
      </c>
      <c r="D70" s="67">
        <v>200</v>
      </c>
      <c r="E70" s="68">
        <v>465.15</v>
      </c>
      <c r="F70" s="43">
        <f t="shared" si="2"/>
        <v>4363.107</v>
      </c>
      <c r="G70" s="43">
        <f t="shared" si="3"/>
        <v>872621.4</v>
      </c>
      <c r="H70" s="41"/>
      <c r="I70" s="41">
        <v>94338</v>
      </c>
    </row>
    <row r="71" spans="1:9" ht="22.5" x14ac:dyDescent="0.2">
      <c r="A71" s="40">
        <v>6</v>
      </c>
      <c r="B71" s="65" t="s">
        <v>12</v>
      </c>
      <c r="C71" s="66" t="s">
        <v>9</v>
      </c>
      <c r="D71" s="67">
        <v>600</v>
      </c>
      <c r="E71" s="68">
        <v>358.21</v>
      </c>
      <c r="F71" s="43">
        <f t="shared" si="2"/>
        <v>3360.0098000000003</v>
      </c>
      <c r="G71" s="43">
        <f t="shared" si="3"/>
        <v>2016005.8</v>
      </c>
      <c r="H71" s="41"/>
      <c r="I71" s="41">
        <v>217944</v>
      </c>
    </row>
    <row r="72" spans="1:9" ht="22.5" x14ac:dyDescent="0.2">
      <c r="A72" s="40">
        <v>7</v>
      </c>
      <c r="B72" s="65" t="s">
        <v>17</v>
      </c>
      <c r="C72" s="66" t="s">
        <v>9</v>
      </c>
      <c r="D72" s="67">
        <v>3030</v>
      </c>
      <c r="E72" s="68">
        <v>134.08000000000001</v>
      </c>
      <c r="F72" s="43">
        <f t="shared" si="2"/>
        <v>1257.6704000000002</v>
      </c>
      <c r="G72" s="43">
        <f t="shared" si="3"/>
        <v>3810741.3</v>
      </c>
      <c r="H72" s="41"/>
      <c r="I72" s="41">
        <v>411958.8</v>
      </c>
    </row>
    <row r="73" spans="1:9" x14ac:dyDescent="0.2">
      <c r="A73" s="40">
        <v>8</v>
      </c>
      <c r="B73" s="65" t="s">
        <v>11</v>
      </c>
      <c r="C73" s="66" t="s">
        <v>9</v>
      </c>
      <c r="D73" s="67">
        <v>3030</v>
      </c>
      <c r="E73" s="68">
        <v>68.88</v>
      </c>
      <c r="F73" s="43">
        <f t="shared" si="2"/>
        <v>646.09440000000006</v>
      </c>
      <c r="G73" s="43">
        <f t="shared" si="3"/>
        <v>1957666</v>
      </c>
      <c r="H73" s="41"/>
      <c r="I73" s="41">
        <v>211645.5</v>
      </c>
    </row>
    <row r="74" spans="1:9" x14ac:dyDescent="0.2">
      <c r="A74" s="40">
        <v>9</v>
      </c>
      <c r="B74" s="65" t="s">
        <v>54</v>
      </c>
      <c r="C74" s="66" t="s">
        <v>9</v>
      </c>
      <c r="D74" s="67">
        <v>3030</v>
      </c>
      <c r="E74" s="68">
        <v>9.4</v>
      </c>
      <c r="F74" s="43">
        <f t="shared" si="2"/>
        <v>88.172000000000011</v>
      </c>
      <c r="G74" s="43">
        <f t="shared" si="3"/>
        <v>267161.09999999998</v>
      </c>
      <c r="H74" s="41"/>
      <c r="I74" s="41">
        <v>28906.2</v>
      </c>
    </row>
    <row r="75" spans="1:9" x14ac:dyDescent="0.2">
      <c r="A75" s="40">
        <v>10</v>
      </c>
      <c r="B75" s="65" t="s">
        <v>10</v>
      </c>
      <c r="C75" s="66" t="s">
        <v>9</v>
      </c>
      <c r="D75" s="67">
        <v>9060</v>
      </c>
      <c r="E75" s="68">
        <v>21.68</v>
      </c>
      <c r="F75" s="43">
        <f t="shared" si="2"/>
        <v>203.35840000000002</v>
      </c>
      <c r="G75" s="43">
        <f t="shared" si="3"/>
        <v>1842427.1</v>
      </c>
      <c r="H75" s="41"/>
      <c r="I75" s="41">
        <v>199229.4</v>
      </c>
    </row>
    <row r="76" spans="1:9" x14ac:dyDescent="0.2">
      <c r="A76" s="40">
        <v>11</v>
      </c>
      <c r="B76" s="65" t="s">
        <v>8</v>
      </c>
      <c r="C76" s="66" t="s">
        <v>9</v>
      </c>
      <c r="D76" s="67">
        <v>26</v>
      </c>
      <c r="E76" s="68">
        <v>1729.96</v>
      </c>
      <c r="F76" s="43">
        <f t="shared" si="2"/>
        <v>16227.024800000001</v>
      </c>
      <c r="G76" s="43">
        <f t="shared" si="3"/>
        <v>421902.6</v>
      </c>
      <c r="H76" s="41"/>
      <c r="I76" s="41">
        <v>45611.02</v>
      </c>
    </row>
    <row r="77" spans="1:9" ht="22.5" x14ac:dyDescent="0.2">
      <c r="A77" s="40">
        <v>12</v>
      </c>
      <c r="B77" s="65" t="s">
        <v>119</v>
      </c>
      <c r="C77" s="66" t="s">
        <v>2</v>
      </c>
      <c r="D77" s="67">
        <v>0.1145833</v>
      </c>
      <c r="E77" s="68">
        <v>68050.02</v>
      </c>
      <c r="F77" s="43">
        <f t="shared" si="2"/>
        <v>638309.18760000006</v>
      </c>
      <c r="G77" s="43">
        <f t="shared" si="3"/>
        <v>73139.5</v>
      </c>
      <c r="H77" s="41"/>
      <c r="I77" s="41">
        <v>7797.39</v>
      </c>
    </row>
    <row r="78" spans="1:9" ht="45" x14ac:dyDescent="0.2">
      <c r="A78" s="40">
        <v>13</v>
      </c>
      <c r="B78" s="65" t="s">
        <v>80</v>
      </c>
      <c r="C78" s="66" t="s">
        <v>4</v>
      </c>
      <c r="D78" s="67">
        <v>4800</v>
      </c>
      <c r="E78" s="68">
        <v>11.19</v>
      </c>
      <c r="F78" s="43">
        <f t="shared" si="2"/>
        <v>104.96220000000001</v>
      </c>
      <c r="G78" s="43">
        <f t="shared" si="3"/>
        <v>503818.5</v>
      </c>
      <c r="H78" s="41"/>
      <c r="I78" s="41">
        <v>54480</v>
      </c>
    </row>
    <row r="79" spans="1:9" x14ac:dyDescent="0.2">
      <c r="A79" s="40">
        <v>14</v>
      </c>
      <c r="B79" s="65" t="s">
        <v>105</v>
      </c>
      <c r="C79" s="66" t="s">
        <v>4</v>
      </c>
      <c r="D79" s="67">
        <v>4100</v>
      </c>
      <c r="E79" s="68">
        <v>178.79</v>
      </c>
      <c r="F79" s="43">
        <f t="shared" si="2"/>
        <v>1677.0502000000001</v>
      </c>
      <c r="G79" s="43">
        <f t="shared" si="3"/>
        <v>6875905.7999999998</v>
      </c>
      <c r="H79" s="41"/>
      <c r="I79" s="41">
        <v>743371</v>
      </c>
    </row>
    <row r="80" spans="1:9" x14ac:dyDescent="0.2">
      <c r="A80" s="40">
        <v>15</v>
      </c>
      <c r="B80" s="65" t="s">
        <v>26</v>
      </c>
      <c r="C80" s="66" t="s">
        <v>6</v>
      </c>
      <c r="D80" s="67">
        <v>2.2000000000000002</v>
      </c>
      <c r="E80" s="68">
        <v>38110.32</v>
      </c>
      <c r="F80" s="43">
        <f t="shared" si="2"/>
        <v>357474.80160000001</v>
      </c>
      <c r="G80" s="43">
        <f t="shared" si="3"/>
        <v>786444.5</v>
      </c>
      <c r="H80" s="41"/>
      <c r="I80" s="41">
        <v>83842.7</v>
      </c>
    </row>
    <row r="81" spans="1:9" ht="45" x14ac:dyDescent="0.2">
      <c r="A81" s="40">
        <v>16</v>
      </c>
      <c r="B81" s="65" t="s">
        <v>47</v>
      </c>
      <c r="C81" s="66" t="s">
        <v>4</v>
      </c>
      <c r="D81" s="67">
        <v>1100</v>
      </c>
      <c r="E81" s="68">
        <v>9.2899999999999991</v>
      </c>
      <c r="F81" s="43">
        <f t="shared" si="2"/>
        <v>87.140199999999993</v>
      </c>
      <c r="G81" s="43">
        <f t="shared" si="3"/>
        <v>95854.2</v>
      </c>
      <c r="H81" s="41"/>
      <c r="I81" s="41">
        <v>10362</v>
      </c>
    </row>
    <row r="82" spans="1:9" x14ac:dyDescent="0.2">
      <c r="A82" s="40">
        <v>17</v>
      </c>
      <c r="B82" s="65" t="s">
        <v>104</v>
      </c>
      <c r="C82" s="66" t="s">
        <v>6</v>
      </c>
      <c r="D82" s="67">
        <v>0.65</v>
      </c>
      <c r="E82" s="68">
        <v>9.17</v>
      </c>
      <c r="F82" s="43">
        <f t="shared" si="2"/>
        <v>86.014600000000002</v>
      </c>
      <c r="G82" s="43">
        <f t="shared" si="3"/>
        <v>55.9</v>
      </c>
      <c r="H82" s="41"/>
      <c r="I82" s="41">
        <v>6.05</v>
      </c>
    </row>
    <row r="83" spans="1:9" ht="22.5" x14ac:dyDescent="0.2">
      <c r="A83" s="40">
        <v>18</v>
      </c>
      <c r="B83" s="65" t="s">
        <v>48</v>
      </c>
      <c r="C83" s="66" t="s">
        <v>4</v>
      </c>
      <c r="D83" s="67">
        <v>7855</v>
      </c>
      <c r="E83" s="68">
        <v>6.09</v>
      </c>
      <c r="F83" s="43">
        <f t="shared" si="2"/>
        <v>57.124200000000002</v>
      </c>
      <c r="G83" s="43">
        <f t="shared" si="3"/>
        <v>448710.5</v>
      </c>
      <c r="H83" s="41"/>
      <c r="I83" s="41">
        <v>48465.35</v>
      </c>
    </row>
    <row r="84" spans="1:9" x14ac:dyDescent="0.2">
      <c r="A84" s="40">
        <v>19</v>
      </c>
      <c r="B84" s="65" t="s">
        <v>90</v>
      </c>
      <c r="C84" s="66" t="s">
        <v>4</v>
      </c>
      <c r="D84" s="67">
        <v>100</v>
      </c>
      <c r="E84" s="68">
        <v>6.68</v>
      </c>
      <c r="F84" s="43">
        <f t="shared" si="2"/>
        <v>62.6584</v>
      </c>
      <c r="G84" s="43">
        <f t="shared" si="3"/>
        <v>6265.8</v>
      </c>
      <c r="H84" s="41"/>
      <c r="I84" s="41">
        <v>677</v>
      </c>
    </row>
    <row r="85" spans="1:9" x14ac:dyDescent="0.2">
      <c r="A85" s="40">
        <v>20</v>
      </c>
      <c r="B85" s="65" t="s">
        <v>30</v>
      </c>
      <c r="C85" s="66" t="s">
        <v>9</v>
      </c>
      <c r="D85" s="67">
        <v>40</v>
      </c>
      <c r="E85" s="68">
        <v>36.92</v>
      </c>
      <c r="F85" s="43">
        <f t="shared" si="2"/>
        <v>346.30960000000005</v>
      </c>
      <c r="G85" s="43">
        <f t="shared" si="3"/>
        <v>13852.3</v>
      </c>
      <c r="H85" s="41"/>
      <c r="I85" s="41">
        <v>1497.2</v>
      </c>
    </row>
    <row r="86" spans="1:9" x14ac:dyDescent="0.2">
      <c r="A86" s="40">
        <v>21</v>
      </c>
      <c r="B86" s="65" t="s">
        <v>92</v>
      </c>
      <c r="C86" s="66" t="s">
        <v>9</v>
      </c>
      <c r="D86" s="67">
        <v>156</v>
      </c>
      <c r="E86" s="68">
        <v>10.7</v>
      </c>
      <c r="F86" s="43">
        <f t="shared" si="2"/>
        <v>100.366</v>
      </c>
      <c r="G86" s="43">
        <f t="shared" si="3"/>
        <v>15657</v>
      </c>
      <c r="H86" s="41"/>
      <c r="I86" s="41">
        <v>1692.6</v>
      </c>
    </row>
    <row r="87" spans="1:9" x14ac:dyDescent="0.2">
      <c r="A87" s="40">
        <v>22</v>
      </c>
      <c r="B87" s="65" t="s">
        <v>106</v>
      </c>
      <c r="C87" s="66" t="s">
        <v>3</v>
      </c>
      <c r="D87" s="67">
        <v>30</v>
      </c>
      <c r="E87" s="68">
        <v>191.9</v>
      </c>
      <c r="F87" s="43">
        <f t="shared" si="2"/>
        <v>1800.0220000000002</v>
      </c>
      <c r="G87" s="43">
        <f t="shared" si="3"/>
        <v>54000.6</v>
      </c>
      <c r="H87" s="41"/>
      <c r="I87" s="41">
        <v>5837.7</v>
      </c>
    </row>
    <row r="88" spans="1:9" x14ac:dyDescent="0.2">
      <c r="A88" s="40">
        <v>23</v>
      </c>
      <c r="B88" s="65" t="s">
        <v>107</v>
      </c>
      <c r="C88" s="66" t="s">
        <v>3</v>
      </c>
      <c r="D88" s="67">
        <v>30</v>
      </c>
      <c r="E88" s="68">
        <v>20.92</v>
      </c>
      <c r="F88" s="43">
        <f t="shared" si="2"/>
        <v>196.22960000000003</v>
      </c>
      <c r="G88" s="43">
        <f t="shared" si="3"/>
        <v>5886.8</v>
      </c>
      <c r="H88" s="41"/>
      <c r="I88" s="41">
        <v>636.29999999999995</v>
      </c>
    </row>
    <row r="89" spans="1:9" ht="22.5" x14ac:dyDescent="0.2">
      <c r="A89" s="40">
        <v>24</v>
      </c>
      <c r="B89" s="65" t="s">
        <v>40</v>
      </c>
      <c r="C89" s="66" t="s">
        <v>3</v>
      </c>
      <c r="D89" s="67">
        <v>146</v>
      </c>
      <c r="E89" s="68">
        <v>283.11</v>
      </c>
      <c r="F89" s="43">
        <f t="shared" si="2"/>
        <v>2655.5718000000002</v>
      </c>
      <c r="G89" s="43">
        <f t="shared" si="3"/>
        <v>387713.4</v>
      </c>
      <c r="H89" s="41"/>
      <c r="I89" s="41">
        <v>41915.14</v>
      </c>
    </row>
    <row r="90" spans="1:9" ht="22.5" x14ac:dyDescent="0.2">
      <c r="A90" s="40">
        <v>25</v>
      </c>
      <c r="B90" s="65" t="s">
        <v>108</v>
      </c>
      <c r="C90" s="66" t="s">
        <v>3</v>
      </c>
      <c r="D90" s="67">
        <v>4</v>
      </c>
      <c r="E90" s="68">
        <v>1966.65</v>
      </c>
      <c r="F90" s="43">
        <f t="shared" si="2"/>
        <v>18447.177000000003</v>
      </c>
      <c r="G90" s="43">
        <f t="shared" si="3"/>
        <v>73788.7</v>
      </c>
      <c r="H90" s="41"/>
      <c r="I90" s="41">
        <v>7977.16</v>
      </c>
    </row>
    <row r="91" spans="1:9" x14ac:dyDescent="0.2">
      <c r="A91" s="40">
        <v>26</v>
      </c>
      <c r="B91" s="65" t="s">
        <v>41</v>
      </c>
      <c r="C91" s="66" t="s">
        <v>9</v>
      </c>
      <c r="D91" s="67">
        <v>40</v>
      </c>
      <c r="E91" s="68">
        <v>110.85</v>
      </c>
      <c r="F91" s="43">
        <f t="shared" si="2"/>
        <v>1039.7730000000001</v>
      </c>
      <c r="G91" s="43">
        <f t="shared" si="3"/>
        <v>41590.9</v>
      </c>
      <c r="H91" s="41"/>
      <c r="I91" s="41">
        <v>4496.3999999999996</v>
      </c>
    </row>
    <row r="92" spans="1:9" x14ac:dyDescent="0.2">
      <c r="A92" s="40">
        <v>27</v>
      </c>
      <c r="B92" s="65" t="s">
        <v>49</v>
      </c>
      <c r="C92" s="66" t="s">
        <v>9</v>
      </c>
      <c r="D92" s="67">
        <v>80</v>
      </c>
      <c r="E92" s="68">
        <v>110.85</v>
      </c>
      <c r="F92" s="43">
        <f t="shared" si="2"/>
        <v>1039.7730000000001</v>
      </c>
      <c r="G92" s="43">
        <f t="shared" si="3"/>
        <v>83181.8</v>
      </c>
      <c r="H92" s="41"/>
      <c r="I92" s="41">
        <v>8992.7999999999993</v>
      </c>
    </row>
    <row r="93" spans="1:9" x14ac:dyDescent="0.2">
      <c r="A93" s="40">
        <v>28</v>
      </c>
      <c r="B93" s="65" t="s">
        <v>42</v>
      </c>
      <c r="C93" s="66" t="s">
        <v>9</v>
      </c>
      <c r="D93" s="67">
        <v>53</v>
      </c>
      <c r="E93" s="68">
        <v>110.85</v>
      </c>
      <c r="F93" s="43">
        <f t="shared" si="2"/>
        <v>1039.7730000000001</v>
      </c>
      <c r="G93" s="43">
        <f t="shared" si="3"/>
        <v>55107.9</v>
      </c>
      <c r="H93" s="41"/>
      <c r="I93" s="41">
        <v>5957.73</v>
      </c>
    </row>
    <row r="94" spans="1:9" ht="22.5" x14ac:dyDescent="0.2">
      <c r="A94" s="40">
        <v>29</v>
      </c>
      <c r="B94" s="65" t="s">
        <v>50</v>
      </c>
      <c r="C94" s="66" t="s">
        <v>9</v>
      </c>
      <c r="D94" s="67">
        <v>3030</v>
      </c>
      <c r="E94" s="68">
        <v>17.05</v>
      </c>
      <c r="F94" s="43">
        <f t="shared" si="2"/>
        <v>159.92900000000003</v>
      </c>
      <c r="G94" s="43">
        <f t="shared" si="3"/>
        <v>484584.8</v>
      </c>
      <c r="H94" s="41"/>
      <c r="I94" s="41">
        <v>52388.7</v>
      </c>
    </row>
    <row r="95" spans="1:9" x14ac:dyDescent="0.2">
      <c r="A95" s="40">
        <v>30</v>
      </c>
      <c r="B95" s="65" t="s">
        <v>51</v>
      </c>
      <c r="C95" s="66" t="s">
        <v>9</v>
      </c>
      <c r="D95" s="67">
        <v>3030</v>
      </c>
      <c r="E95" s="68">
        <v>10.14</v>
      </c>
      <c r="F95" s="43">
        <f t="shared" si="2"/>
        <v>95.113200000000006</v>
      </c>
      <c r="G95" s="43">
        <f t="shared" si="3"/>
        <v>288192.90000000002</v>
      </c>
      <c r="H95" s="41"/>
      <c r="I95" s="41">
        <v>31178.7</v>
      </c>
    </row>
    <row r="96" spans="1:9" x14ac:dyDescent="0.2">
      <c r="A96" s="40">
        <v>31</v>
      </c>
      <c r="B96" s="65" t="s">
        <v>52</v>
      </c>
      <c r="C96" s="66" t="s">
        <v>3</v>
      </c>
      <c r="D96" s="67">
        <v>8700</v>
      </c>
      <c r="E96" s="68">
        <v>1.21</v>
      </c>
      <c r="F96" s="43">
        <f t="shared" si="2"/>
        <v>11.3498</v>
      </c>
      <c r="G96" s="43">
        <f t="shared" si="3"/>
        <v>98743.2</v>
      </c>
      <c r="H96" s="41"/>
      <c r="I96" s="41">
        <v>10701</v>
      </c>
    </row>
    <row r="97" spans="1:9" ht="22.5" x14ac:dyDescent="0.2">
      <c r="A97" s="40">
        <v>32</v>
      </c>
      <c r="B97" s="65" t="s">
        <v>123</v>
      </c>
      <c r="C97" s="66" t="s">
        <v>3</v>
      </c>
      <c r="D97" s="67">
        <v>10</v>
      </c>
      <c r="E97" s="68">
        <v>153.72999999999999</v>
      </c>
      <c r="F97" s="43">
        <f t="shared" si="2"/>
        <v>1441.9874</v>
      </c>
      <c r="G97" s="43">
        <f t="shared" si="3"/>
        <v>14419.8</v>
      </c>
      <c r="H97" s="41"/>
      <c r="I97" s="41">
        <v>1558.9</v>
      </c>
    </row>
    <row r="98" spans="1:9" x14ac:dyDescent="0.2">
      <c r="A98" s="40">
        <v>33</v>
      </c>
      <c r="B98" s="65" t="s">
        <v>53</v>
      </c>
      <c r="C98" s="66" t="s">
        <v>9</v>
      </c>
      <c r="D98" s="67">
        <v>3030</v>
      </c>
      <c r="E98" s="68">
        <v>16.73</v>
      </c>
      <c r="F98" s="43">
        <f t="shared" si="2"/>
        <v>156.92740000000001</v>
      </c>
      <c r="G98" s="43">
        <f t="shared" si="3"/>
        <v>475490</v>
      </c>
      <c r="H98" s="41"/>
      <c r="I98" s="41">
        <v>51419.1</v>
      </c>
    </row>
    <row r="99" spans="1:9" x14ac:dyDescent="0.2">
      <c r="A99" s="40">
        <v>34</v>
      </c>
      <c r="B99" s="65" t="s">
        <v>55</v>
      </c>
      <c r="C99" s="66" t="s">
        <v>3</v>
      </c>
      <c r="D99" s="67">
        <v>20600</v>
      </c>
      <c r="E99" s="68">
        <v>1.25</v>
      </c>
      <c r="F99" s="43">
        <f t="shared" si="2"/>
        <v>11.725000000000001</v>
      </c>
      <c r="G99" s="43">
        <f t="shared" si="3"/>
        <v>241535</v>
      </c>
      <c r="H99" s="41"/>
      <c r="I99" s="41">
        <v>26162</v>
      </c>
    </row>
    <row r="100" spans="1:9" x14ac:dyDescent="0.2">
      <c r="A100" s="40">
        <v>35</v>
      </c>
      <c r="B100" s="65" t="s">
        <v>56</v>
      </c>
      <c r="C100" s="66" t="s">
        <v>3</v>
      </c>
      <c r="D100" s="67">
        <v>20600</v>
      </c>
      <c r="E100" s="68">
        <v>0.69</v>
      </c>
      <c r="F100" s="43">
        <f t="shared" si="2"/>
        <v>6.4722</v>
      </c>
      <c r="G100" s="43">
        <f t="shared" si="3"/>
        <v>133327.29999999999</v>
      </c>
      <c r="H100" s="41"/>
      <c r="I100" s="41">
        <v>14420</v>
      </c>
    </row>
    <row r="101" spans="1:9" x14ac:dyDescent="0.2">
      <c r="A101" s="40">
        <v>36</v>
      </c>
      <c r="B101" s="65" t="s">
        <v>45</v>
      </c>
      <c r="C101" s="66" t="s">
        <v>9</v>
      </c>
      <c r="D101" s="67">
        <v>40</v>
      </c>
      <c r="E101" s="68">
        <v>294.38</v>
      </c>
      <c r="F101" s="43">
        <f t="shared" si="2"/>
        <v>2761.2844</v>
      </c>
      <c r="G101" s="43">
        <f t="shared" si="3"/>
        <v>110451.3</v>
      </c>
      <c r="H101" s="41"/>
      <c r="I101" s="41">
        <v>11940.8</v>
      </c>
    </row>
    <row r="102" spans="1:9" x14ac:dyDescent="0.2">
      <c r="A102" s="40">
        <v>37</v>
      </c>
      <c r="B102" s="65" t="s">
        <v>57</v>
      </c>
      <c r="C102" s="66" t="s">
        <v>9</v>
      </c>
      <c r="D102" s="67">
        <v>80</v>
      </c>
      <c r="E102" s="68">
        <v>294.38</v>
      </c>
      <c r="F102" s="43">
        <f t="shared" si="2"/>
        <v>2761.2844</v>
      </c>
      <c r="G102" s="43">
        <f t="shared" si="3"/>
        <v>220902.7</v>
      </c>
      <c r="H102" s="41"/>
      <c r="I102" s="41">
        <v>23881.599999999999</v>
      </c>
    </row>
    <row r="103" spans="1:9" x14ac:dyDescent="0.2">
      <c r="A103" s="40">
        <v>38</v>
      </c>
      <c r="B103" s="65" t="s">
        <v>46</v>
      </c>
      <c r="C103" s="66" t="s">
        <v>9</v>
      </c>
      <c r="D103" s="67">
        <v>53</v>
      </c>
      <c r="E103" s="68">
        <v>294.38</v>
      </c>
      <c r="F103" s="43">
        <f t="shared" si="2"/>
        <v>2761.2844</v>
      </c>
      <c r="G103" s="43">
        <f t="shared" si="3"/>
        <v>146348</v>
      </c>
      <c r="H103" s="41"/>
      <c r="I103" s="41">
        <v>15821.56</v>
      </c>
    </row>
    <row r="104" spans="1:9" ht="33.75" x14ac:dyDescent="0.2">
      <c r="A104" s="40">
        <v>39</v>
      </c>
      <c r="B104" s="65" t="s">
        <v>59</v>
      </c>
      <c r="C104" s="66" t="s">
        <v>4</v>
      </c>
      <c r="D104" s="67">
        <v>1000</v>
      </c>
      <c r="E104" s="68">
        <v>8.2799999999999994</v>
      </c>
      <c r="F104" s="43">
        <f t="shared" si="2"/>
        <v>77.666399999999996</v>
      </c>
      <c r="G104" s="43">
        <f t="shared" si="3"/>
        <v>77666.399999999994</v>
      </c>
      <c r="H104" s="41"/>
      <c r="I104" s="41">
        <v>8280</v>
      </c>
    </row>
    <row r="105" spans="1:9" ht="33.75" x14ac:dyDescent="0.2">
      <c r="A105" s="40">
        <v>40</v>
      </c>
      <c r="B105" s="65" t="s">
        <v>60</v>
      </c>
      <c r="C105" s="66" t="s">
        <v>4</v>
      </c>
      <c r="D105" s="67">
        <v>200</v>
      </c>
      <c r="E105" s="68">
        <v>9.18</v>
      </c>
      <c r="F105" s="43">
        <f t="shared" si="2"/>
        <v>86.108400000000003</v>
      </c>
      <c r="G105" s="43">
        <f t="shared" si="3"/>
        <v>17221.599999999999</v>
      </c>
      <c r="H105" s="41"/>
      <c r="I105" s="41">
        <v>1836</v>
      </c>
    </row>
    <row r="106" spans="1:9" ht="33.75" x14ac:dyDescent="0.2">
      <c r="A106" s="40">
        <v>41</v>
      </c>
      <c r="B106" s="65" t="s">
        <v>61</v>
      </c>
      <c r="C106" s="66" t="s">
        <v>4</v>
      </c>
      <c r="D106" s="67">
        <v>200</v>
      </c>
      <c r="E106" s="68">
        <v>10.65</v>
      </c>
      <c r="F106" s="43">
        <f t="shared" si="2"/>
        <v>99.897000000000006</v>
      </c>
      <c r="G106" s="43">
        <f t="shared" si="3"/>
        <v>19979.400000000001</v>
      </c>
      <c r="H106" s="41"/>
      <c r="I106" s="41">
        <v>2130</v>
      </c>
    </row>
    <row r="107" spans="1:9" ht="33.75" x14ac:dyDescent="0.2">
      <c r="A107" s="40">
        <v>42</v>
      </c>
      <c r="B107" s="65" t="s">
        <v>62</v>
      </c>
      <c r="C107" s="66" t="s">
        <v>4</v>
      </c>
      <c r="D107" s="67">
        <v>50</v>
      </c>
      <c r="E107" s="68">
        <v>13.25</v>
      </c>
      <c r="F107" s="43">
        <f t="shared" si="2"/>
        <v>124.28500000000001</v>
      </c>
      <c r="G107" s="43">
        <f t="shared" si="3"/>
        <v>6214.2</v>
      </c>
      <c r="H107" s="41"/>
      <c r="I107" s="41">
        <v>662.5</v>
      </c>
    </row>
    <row r="108" spans="1:9" ht="22.5" x14ac:dyDescent="0.2">
      <c r="A108" s="40">
        <v>43</v>
      </c>
      <c r="B108" s="65" t="s">
        <v>120</v>
      </c>
      <c r="C108" s="66" t="s">
        <v>2</v>
      </c>
      <c r="D108" s="67">
        <v>0.72499999999999998</v>
      </c>
      <c r="E108" s="68">
        <v>5000</v>
      </c>
      <c r="F108" s="43">
        <f t="shared" si="2"/>
        <v>46900.000000000007</v>
      </c>
      <c r="G108" s="43">
        <f t="shared" si="3"/>
        <v>34002.5</v>
      </c>
      <c r="H108" s="41"/>
      <c r="I108" s="41">
        <v>3625</v>
      </c>
    </row>
    <row r="109" spans="1:9" x14ac:dyDescent="0.2">
      <c r="A109" s="40">
        <v>44</v>
      </c>
      <c r="B109" s="65" t="s">
        <v>109</v>
      </c>
      <c r="C109" s="66" t="s">
        <v>6</v>
      </c>
      <c r="D109" s="67">
        <v>0.15</v>
      </c>
      <c r="E109" s="68">
        <v>3036.7</v>
      </c>
      <c r="F109" s="43">
        <f t="shared" si="2"/>
        <v>28484.245999999999</v>
      </c>
      <c r="G109" s="43">
        <f t="shared" si="3"/>
        <v>4272.6000000000004</v>
      </c>
      <c r="H109" s="41"/>
      <c r="I109" s="41">
        <v>455.51</v>
      </c>
    </row>
    <row r="110" spans="1:9" x14ac:dyDescent="0.2">
      <c r="F110" s="45" t="s">
        <v>128</v>
      </c>
      <c r="G110" s="25">
        <f>SUM(G66:G109)</f>
        <v>28003598.999999996</v>
      </c>
    </row>
    <row r="111" spans="1:9" x14ac:dyDescent="0.2">
      <c r="A111" s="37" t="s">
        <v>126</v>
      </c>
      <c r="B111" s="38"/>
      <c r="C111" s="3"/>
      <c r="D111" s="2"/>
      <c r="E111" s="18"/>
      <c r="F111" s="44"/>
      <c r="G111" s="22"/>
      <c r="H111" s="9"/>
    </row>
    <row r="112" spans="1:9" ht="22.5" x14ac:dyDescent="0.2">
      <c r="A112" s="40">
        <v>1</v>
      </c>
      <c r="B112" s="69" t="s">
        <v>20</v>
      </c>
      <c r="C112" s="70" t="s">
        <v>9</v>
      </c>
      <c r="D112" s="71">
        <v>121</v>
      </c>
      <c r="E112" s="72">
        <v>2433.64</v>
      </c>
      <c r="F112" s="43">
        <f>E112*9.38</f>
        <v>22827.5432</v>
      </c>
      <c r="G112" s="43">
        <f>ROUNDUP(D112*F112,1)</f>
        <v>2762132.8000000003</v>
      </c>
      <c r="H112" s="41"/>
      <c r="I112" s="41">
        <v>298608.64000000001</v>
      </c>
    </row>
    <row r="113" spans="1:9" ht="22.5" x14ac:dyDescent="0.2">
      <c r="A113" s="40">
        <v>2</v>
      </c>
      <c r="B113" s="69" t="s">
        <v>18</v>
      </c>
      <c r="C113" s="70" t="s">
        <v>19</v>
      </c>
      <c r="D113" s="71">
        <v>4500</v>
      </c>
      <c r="E113" s="72">
        <v>23.69</v>
      </c>
      <c r="F113" s="43">
        <f t="shared" ref="F113:F142" si="4">E113*9.38</f>
        <v>222.21220000000002</v>
      </c>
      <c r="G113" s="43">
        <f t="shared" ref="G113:G132" si="5">ROUNDUP(D113*F113,1)</f>
        <v>999954.9</v>
      </c>
      <c r="H113" s="41"/>
      <c r="I113" s="41">
        <v>108090</v>
      </c>
    </row>
    <row r="114" spans="1:9" s="14" customFormat="1" ht="22.5" x14ac:dyDescent="0.25">
      <c r="A114" s="40">
        <v>3</v>
      </c>
      <c r="B114" s="69" t="s">
        <v>17</v>
      </c>
      <c r="C114" s="70" t="s">
        <v>9</v>
      </c>
      <c r="D114" s="71">
        <v>100</v>
      </c>
      <c r="E114" s="72">
        <v>134.08000000000001</v>
      </c>
      <c r="F114" s="43">
        <f t="shared" si="4"/>
        <v>1257.6704000000002</v>
      </c>
      <c r="G114" s="43">
        <f t="shared" si="5"/>
        <v>125767.1</v>
      </c>
      <c r="H114" s="41"/>
      <c r="I114" s="41">
        <v>13596</v>
      </c>
    </row>
    <row r="115" spans="1:9" x14ac:dyDescent="0.2">
      <c r="A115" s="40">
        <v>4</v>
      </c>
      <c r="B115" s="69" t="s">
        <v>11</v>
      </c>
      <c r="C115" s="70" t="s">
        <v>9</v>
      </c>
      <c r="D115" s="71">
        <v>100</v>
      </c>
      <c r="E115" s="72">
        <v>68.88</v>
      </c>
      <c r="F115" s="43">
        <f t="shared" si="4"/>
        <v>646.09440000000006</v>
      </c>
      <c r="G115" s="43">
        <f t="shared" si="5"/>
        <v>64609.5</v>
      </c>
      <c r="H115" s="41"/>
      <c r="I115" s="41">
        <v>6985</v>
      </c>
    </row>
    <row r="116" spans="1:9" s="14" customFormat="1" ht="15.75" x14ac:dyDescent="0.25">
      <c r="A116" s="40">
        <v>5</v>
      </c>
      <c r="B116" s="69" t="s">
        <v>10</v>
      </c>
      <c r="C116" s="70" t="s">
        <v>9</v>
      </c>
      <c r="D116" s="71">
        <v>255</v>
      </c>
      <c r="E116" s="72">
        <v>21.68</v>
      </c>
      <c r="F116" s="43">
        <f t="shared" si="4"/>
        <v>203.35840000000002</v>
      </c>
      <c r="G116" s="43">
        <f t="shared" si="5"/>
        <v>51856.4</v>
      </c>
      <c r="H116" s="41"/>
      <c r="I116" s="41">
        <v>5607.45</v>
      </c>
    </row>
    <row r="117" spans="1:9" s="14" customFormat="1" ht="22.5" x14ac:dyDescent="0.25">
      <c r="A117" s="40">
        <v>6</v>
      </c>
      <c r="B117" s="69" t="s">
        <v>127</v>
      </c>
      <c r="C117" s="70" t="s">
        <v>9</v>
      </c>
      <c r="D117" s="71">
        <v>83</v>
      </c>
      <c r="E117" s="72">
        <v>2582.25</v>
      </c>
      <c r="F117" s="43">
        <f t="shared" si="4"/>
        <v>24221.505000000001</v>
      </c>
      <c r="G117" s="43">
        <f t="shared" si="5"/>
        <v>2010385</v>
      </c>
      <c r="H117" s="41"/>
      <c r="I117" s="41">
        <v>217338.82</v>
      </c>
    </row>
    <row r="118" spans="1:9" s="14" customFormat="1" ht="15.75" x14ac:dyDescent="0.25">
      <c r="A118" s="40">
        <v>7</v>
      </c>
      <c r="B118" s="69" t="s">
        <v>8</v>
      </c>
      <c r="C118" s="70" t="s">
        <v>9</v>
      </c>
      <c r="D118" s="71">
        <v>83</v>
      </c>
      <c r="E118" s="72">
        <v>1729.96</v>
      </c>
      <c r="F118" s="43">
        <f t="shared" si="4"/>
        <v>16227.024800000001</v>
      </c>
      <c r="G118" s="43">
        <f t="shared" si="5"/>
        <v>1346843.1</v>
      </c>
      <c r="H118" s="41"/>
      <c r="I118" s="41"/>
    </row>
    <row r="119" spans="1:9" s="14" customFormat="1" ht="22.5" x14ac:dyDescent="0.25">
      <c r="A119" s="40">
        <v>8</v>
      </c>
      <c r="B119" s="69" t="s">
        <v>32</v>
      </c>
      <c r="C119" s="70" t="s">
        <v>19</v>
      </c>
      <c r="D119" s="71">
        <v>3300</v>
      </c>
      <c r="E119" s="72">
        <v>18.47</v>
      </c>
      <c r="F119" s="43">
        <f t="shared" si="4"/>
        <v>173.24860000000001</v>
      </c>
      <c r="G119" s="43">
        <f t="shared" si="5"/>
        <v>571720.4</v>
      </c>
      <c r="H119" s="41"/>
      <c r="I119" s="41">
        <v>145604.41</v>
      </c>
    </row>
    <row r="120" spans="1:9" s="14" customFormat="1" ht="22.5" x14ac:dyDescent="0.25">
      <c r="A120" s="40">
        <v>9</v>
      </c>
      <c r="B120" s="69" t="s">
        <v>119</v>
      </c>
      <c r="C120" s="70" t="s">
        <v>2</v>
      </c>
      <c r="D120" s="71">
        <v>7.5979999999999997E-3</v>
      </c>
      <c r="E120" s="72">
        <v>68050.02</v>
      </c>
      <c r="F120" s="43">
        <f t="shared" si="4"/>
        <v>638309.18760000006</v>
      </c>
      <c r="G120" s="43">
        <f t="shared" si="5"/>
        <v>4849.9000000000005</v>
      </c>
      <c r="H120" s="41"/>
      <c r="I120" s="41">
        <v>61809</v>
      </c>
    </row>
    <row r="121" spans="1:9" s="14" customFormat="1" ht="15.75" x14ac:dyDescent="0.25">
      <c r="A121" s="40">
        <v>10</v>
      </c>
      <c r="B121" s="69" t="s">
        <v>30</v>
      </c>
      <c r="C121" s="70" t="s">
        <v>9</v>
      </c>
      <c r="D121" s="71">
        <v>8</v>
      </c>
      <c r="E121" s="72">
        <v>36.92</v>
      </c>
      <c r="F121" s="43">
        <f t="shared" si="4"/>
        <v>346.30960000000005</v>
      </c>
      <c r="G121" s="43">
        <f t="shared" si="5"/>
        <v>2770.5</v>
      </c>
      <c r="H121" s="41"/>
      <c r="I121" s="41">
        <v>517.04</v>
      </c>
    </row>
    <row r="122" spans="1:9" ht="22.5" x14ac:dyDescent="0.2">
      <c r="A122" s="40">
        <v>11</v>
      </c>
      <c r="B122" s="69" t="s">
        <v>31</v>
      </c>
      <c r="C122" s="70" t="s">
        <v>19</v>
      </c>
      <c r="D122" s="71">
        <v>250</v>
      </c>
      <c r="E122" s="72">
        <v>12.73</v>
      </c>
      <c r="F122" s="43">
        <f t="shared" si="4"/>
        <v>119.40740000000001</v>
      </c>
      <c r="G122" s="43">
        <f t="shared" si="5"/>
        <v>29851.899999999998</v>
      </c>
      <c r="H122" s="41"/>
      <c r="I122" s="41">
        <v>299.44</v>
      </c>
    </row>
    <row r="123" spans="1:9" x14ac:dyDescent="0.2">
      <c r="A123" s="40">
        <v>12</v>
      </c>
      <c r="B123" s="69" t="s">
        <v>33</v>
      </c>
      <c r="C123" s="70" t="s">
        <v>4</v>
      </c>
      <c r="D123" s="71">
        <v>424</v>
      </c>
      <c r="E123" s="72">
        <v>15.83</v>
      </c>
      <c r="F123" s="43">
        <f t="shared" si="4"/>
        <v>148.48540000000003</v>
      </c>
      <c r="G123" s="43">
        <f t="shared" si="5"/>
        <v>62957.9</v>
      </c>
      <c r="H123" s="41"/>
      <c r="I123" s="41">
        <v>3227.5</v>
      </c>
    </row>
    <row r="124" spans="1:9" x14ac:dyDescent="0.2">
      <c r="A124" s="40">
        <v>13</v>
      </c>
      <c r="B124" s="69" t="s">
        <v>91</v>
      </c>
      <c r="C124" s="70" t="s">
        <v>19</v>
      </c>
      <c r="D124" s="71">
        <v>15</v>
      </c>
      <c r="E124" s="72">
        <v>17.34</v>
      </c>
      <c r="F124" s="43">
        <f t="shared" si="4"/>
        <v>162.64920000000001</v>
      </c>
      <c r="G124" s="43">
        <f t="shared" si="5"/>
        <v>2439.7999999999997</v>
      </c>
      <c r="H124" s="41"/>
      <c r="I124" s="41">
        <v>6809.44</v>
      </c>
    </row>
    <row r="125" spans="1:9" ht="22.5" x14ac:dyDescent="0.2">
      <c r="A125" s="40">
        <v>14</v>
      </c>
      <c r="B125" s="69" t="s">
        <v>34</v>
      </c>
      <c r="C125" s="70" t="s">
        <v>9</v>
      </c>
      <c r="D125" s="71">
        <v>266</v>
      </c>
      <c r="E125" s="72">
        <v>15.62</v>
      </c>
      <c r="F125" s="43">
        <f t="shared" si="4"/>
        <v>146.51560000000001</v>
      </c>
      <c r="G125" s="43">
        <f t="shared" si="5"/>
        <v>38973.199999999997</v>
      </c>
      <c r="H125" s="41"/>
      <c r="I125" s="41">
        <v>263.7</v>
      </c>
    </row>
    <row r="126" spans="1:9" x14ac:dyDescent="0.2">
      <c r="A126" s="40">
        <v>15</v>
      </c>
      <c r="B126" s="69" t="s">
        <v>110</v>
      </c>
      <c r="C126" s="70" t="s">
        <v>9</v>
      </c>
      <c r="D126" s="71">
        <v>30</v>
      </c>
      <c r="E126" s="72">
        <v>17.3</v>
      </c>
      <c r="F126" s="43">
        <f t="shared" si="4"/>
        <v>162.27400000000003</v>
      </c>
      <c r="G126" s="43">
        <f t="shared" si="5"/>
        <v>4868.3</v>
      </c>
      <c r="H126" s="41"/>
      <c r="I126" s="41">
        <v>4213.4399999999996</v>
      </c>
    </row>
    <row r="127" spans="1:9" x14ac:dyDescent="0.2">
      <c r="A127" s="40">
        <v>16</v>
      </c>
      <c r="B127" s="69" t="s">
        <v>111</v>
      </c>
      <c r="C127" s="70" t="s">
        <v>9</v>
      </c>
      <c r="D127" s="71">
        <v>116</v>
      </c>
      <c r="E127" s="72">
        <v>6.71</v>
      </c>
      <c r="F127" s="43">
        <f t="shared" si="4"/>
        <v>62.939800000000005</v>
      </c>
      <c r="G127" s="43">
        <f t="shared" si="5"/>
        <v>7301.1</v>
      </c>
      <c r="H127" s="41"/>
      <c r="I127" s="41">
        <v>526.20000000000005</v>
      </c>
    </row>
    <row r="128" spans="1:9" ht="22.5" x14ac:dyDescent="0.2">
      <c r="A128" s="40">
        <v>17</v>
      </c>
      <c r="B128" s="69" t="s">
        <v>131</v>
      </c>
      <c r="C128" s="70" t="s">
        <v>9</v>
      </c>
      <c r="D128" s="71">
        <v>40</v>
      </c>
      <c r="E128" s="72">
        <v>686.12</v>
      </c>
      <c r="F128" s="43">
        <f t="shared" si="4"/>
        <v>6435.8056000000006</v>
      </c>
      <c r="G128" s="43">
        <f t="shared" si="5"/>
        <v>257432.30000000002</v>
      </c>
      <c r="H128" s="41"/>
      <c r="I128" s="41">
        <v>789.96</v>
      </c>
    </row>
    <row r="129" spans="1:9" x14ac:dyDescent="0.2">
      <c r="A129" s="40">
        <v>18</v>
      </c>
      <c r="B129" s="69" t="s">
        <v>41</v>
      </c>
      <c r="C129" s="70" t="s">
        <v>9</v>
      </c>
      <c r="D129" s="71">
        <v>8</v>
      </c>
      <c r="E129" s="72">
        <v>110.85</v>
      </c>
      <c r="F129" s="43">
        <f t="shared" si="4"/>
        <v>1039.7730000000001</v>
      </c>
      <c r="G129" s="43">
        <f t="shared" si="5"/>
        <v>8318.2000000000007</v>
      </c>
      <c r="H129" s="41"/>
      <c r="I129" s="41">
        <v>899.28</v>
      </c>
    </row>
    <row r="130" spans="1:9" x14ac:dyDescent="0.2">
      <c r="A130" s="40">
        <v>19</v>
      </c>
      <c r="B130" s="69" t="s">
        <v>42</v>
      </c>
      <c r="C130" s="70" t="s">
        <v>9</v>
      </c>
      <c r="D130" s="71">
        <v>12</v>
      </c>
      <c r="E130" s="72">
        <v>110.85</v>
      </c>
      <c r="F130" s="43">
        <f t="shared" si="4"/>
        <v>1039.7730000000001</v>
      </c>
      <c r="G130" s="43">
        <f t="shared" si="5"/>
        <v>12477.300000000001</v>
      </c>
      <c r="H130" s="41"/>
      <c r="I130" s="41">
        <v>1348.92</v>
      </c>
    </row>
    <row r="131" spans="1:9" x14ac:dyDescent="0.2">
      <c r="A131" s="40">
        <v>20</v>
      </c>
      <c r="B131" s="69" t="s">
        <v>112</v>
      </c>
      <c r="C131" s="70" t="s">
        <v>9</v>
      </c>
      <c r="D131" s="71">
        <v>15</v>
      </c>
      <c r="E131" s="72">
        <v>15.62</v>
      </c>
      <c r="F131" s="43">
        <f t="shared" si="4"/>
        <v>146.51560000000001</v>
      </c>
      <c r="G131" s="43">
        <f t="shared" si="5"/>
        <v>2197.7999999999997</v>
      </c>
      <c r="H131" s="41"/>
      <c r="I131" s="41">
        <v>237.6</v>
      </c>
    </row>
    <row r="132" spans="1:9" x14ac:dyDescent="0.2">
      <c r="A132" s="40">
        <v>21</v>
      </c>
      <c r="B132" s="69" t="s">
        <v>44</v>
      </c>
      <c r="C132" s="70" t="s">
        <v>9</v>
      </c>
      <c r="D132" s="71">
        <v>83</v>
      </c>
      <c r="E132" s="72">
        <v>627.45000000000005</v>
      </c>
      <c r="F132" s="43">
        <f t="shared" si="4"/>
        <v>5885.4810000000007</v>
      </c>
      <c r="G132" s="43">
        <f t="shared" si="5"/>
        <v>488495</v>
      </c>
      <c r="H132" s="41"/>
      <c r="I132" s="41">
        <v>52810.41</v>
      </c>
    </row>
    <row r="133" spans="1:9" x14ac:dyDescent="0.2">
      <c r="A133" s="40">
        <v>22</v>
      </c>
      <c r="B133" s="69" t="s">
        <v>45</v>
      </c>
      <c r="C133" s="70" t="s">
        <v>9</v>
      </c>
      <c r="D133" s="71">
        <v>8</v>
      </c>
      <c r="E133" s="72">
        <v>294.38</v>
      </c>
      <c r="F133" s="43">
        <f t="shared" si="4"/>
        <v>2761.2844</v>
      </c>
      <c r="G133" s="43">
        <f t="shared" ref="G113:G142" si="6">ROUNDUP(D133*F133,2)</f>
        <v>22090.28</v>
      </c>
      <c r="H133" s="41"/>
      <c r="I133" s="41">
        <v>2388.16</v>
      </c>
    </row>
    <row r="134" spans="1:9" x14ac:dyDescent="0.2">
      <c r="A134" s="40">
        <v>23</v>
      </c>
      <c r="B134" s="69" t="s">
        <v>46</v>
      </c>
      <c r="C134" s="70" t="s">
        <v>9</v>
      </c>
      <c r="D134" s="71">
        <v>12</v>
      </c>
      <c r="E134" s="72">
        <v>294.38</v>
      </c>
      <c r="F134" s="43">
        <f t="shared" si="4"/>
        <v>2761.2844</v>
      </c>
      <c r="G134" s="43">
        <f t="shared" si="6"/>
        <v>33135.420000000006</v>
      </c>
      <c r="H134" s="41"/>
      <c r="I134" s="41">
        <v>3582.24</v>
      </c>
    </row>
    <row r="135" spans="1:9" ht="33.75" x14ac:dyDescent="0.2">
      <c r="A135" s="40">
        <v>24</v>
      </c>
      <c r="B135" s="69" t="s">
        <v>62</v>
      </c>
      <c r="C135" s="70" t="s">
        <v>4</v>
      </c>
      <c r="D135" s="71">
        <v>524</v>
      </c>
      <c r="E135" s="72">
        <v>13.25</v>
      </c>
      <c r="F135" s="43">
        <f t="shared" si="4"/>
        <v>124.28500000000001</v>
      </c>
      <c r="G135" s="43">
        <f t="shared" si="6"/>
        <v>65125.34</v>
      </c>
      <c r="H135" s="41"/>
      <c r="I135" s="41">
        <v>6943</v>
      </c>
    </row>
    <row r="136" spans="1:9" ht="22.5" x14ac:dyDescent="0.2">
      <c r="A136" s="40">
        <v>25</v>
      </c>
      <c r="B136" s="69" t="s">
        <v>120</v>
      </c>
      <c r="C136" s="70" t="s">
        <v>2</v>
      </c>
      <c r="D136" s="71">
        <v>0.25084000000000001</v>
      </c>
      <c r="E136" s="72">
        <v>5000</v>
      </c>
      <c r="F136" s="43">
        <f t="shared" si="4"/>
        <v>46900.000000000007</v>
      </c>
      <c r="G136" s="43">
        <f t="shared" si="6"/>
        <v>11764.4</v>
      </c>
      <c r="H136" s="41"/>
      <c r="I136" s="41">
        <v>1254.2</v>
      </c>
    </row>
    <row r="137" spans="1:9" x14ac:dyDescent="0.2">
      <c r="A137" s="40">
        <v>26</v>
      </c>
      <c r="B137" s="69" t="s">
        <v>63</v>
      </c>
      <c r="C137" s="70" t="s">
        <v>6</v>
      </c>
      <c r="D137" s="71">
        <v>0.5</v>
      </c>
      <c r="E137" s="72">
        <v>12510.23</v>
      </c>
      <c r="F137" s="43">
        <f t="shared" si="4"/>
        <v>117345.9574</v>
      </c>
      <c r="G137" s="43">
        <f t="shared" si="6"/>
        <v>58672.98</v>
      </c>
      <c r="H137" s="41"/>
      <c r="I137" s="41">
        <v>6255.12</v>
      </c>
    </row>
    <row r="138" spans="1:9" x14ac:dyDescent="0.2">
      <c r="A138" s="40">
        <v>27</v>
      </c>
      <c r="B138" s="69" t="s">
        <v>113</v>
      </c>
      <c r="C138" s="70" t="s">
        <v>6</v>
      </c>
      <c r="D138" s="71">
        <v>0.25</v>
      </c>
      <c r="E138" s="72">
        <v>18813.37</v>
      </c>
      <c r="F138" s="43">
        <f t="shared" si="4"/>
        <v>176469.4106</v>
      </c>
      <c r="G138" s="43">
        <f t="shared" si="6"/>
        <v>44117.36</v>
      </c>
      <c r="H138" s="41"/>
      <c r="I138" s="41">
        <v>4703.34</v>
      </c>
    </row>
    <row r="139" spans="1:9" x14ac:dyDescent="0.2">
      <c r="A139" s="40">
        <v>28</v>
      </c>
      <c r="B139" s="69" t="s">
        <v>114</v>
      </c>
      <c r="C139" s="70" t="s">
        <v>6</v>
      </c>
      <c r="D139" s="71">
        <v>0.25</v>
      </c>
      <c r="E139" s="72">
        <v>24844.18</v>
      </c>
      <c r="F139" s="43">
        <f t="shared" si="4"/>
        <v>233038.40840000001</v>
      </c>
      <c r="G139" s="43">
        <f t="shared" si="6"/>
        <v>58259.61</v>
      </c>
      <c r="H139" s="41"/>
      <c r="I139" s="41">
        <v>6211.05</v>
      </c>
    </row>
    <row r="140" spans="1:9" x14ac:dyDescent="0.2">
      <c r="A140" s="40">
        <v>29</v>
      </c>
      <c r="B140" s="69" t="s">
        <v>115</v>
      </c>
      <c r="C140" s="70" t="s">
        <v>6</v>
      </c>
      <c r="D140" s="71">
        <v>0.35</v>
      </c>
      <c r="E140" s="72">
        <v>5365.89</v>
      </c>
      <c r="F140" s="43">
        <f t="shared" si="4"/>
        <v>50332.048200000005</v>
      </c>
      <c r="G140" s="43">
        <f t="shared" si="6"/>
        <v>17616.219999999998</v>
      </c>
      <c r="H140" s="41"/>
      <c r="I140" s="41">
        <v>1878.06</v>
      </c>
    </row>
    <row r="141" spans="1:9" ht="22.5" x14ac:dyDescent="0.2">
      <c r="A141" s="40">
        <v>30</v>
      </c>
      <c r="B141" s="69" t="s">
        <v>100</v>
      </c>
      <c r="C141" s="70" t="s">
        <v>6</v>
      </c>
      <c r="D141" s="71">
        <v>0.1</v>
      </c>
      <c r="E141" s="72">
        <v>4832.12</v>
      </c>
      <c r="F141" s="43">
        <f t="shared" si="4"/>
        <v>45325.285600000003</v>
      </c>
      <c r="G141" s="43">
        <f t="shared" si="6"/>
        <v>4532.5300000000007</v>
      </c>
      <c r="H141" s="41"/>
      <c r="I141" s="41">
        <v>483.21</v>
      </c>
    </row>
    <row r="142" spans="1:9" ht="33.75" x14ac:dyDescent="0.2">
      <c r="A142" s="40">
        <v>31</v>
      </c>
      <c r="B142" s="69" t="s">
        <v>66</v>
      </c>
      <c r="C142" s="70" t="s">
        <v>4</v>
      </c>
      <c r="D142" s="71">
        <v>20</v>
      </c>
      <c r="E142" s="72">
        <v>66.22</v>
      </c>
      <c r="F142" s="43">
        <f t="shared" si="4"/>
        <v>621.14359999999999</v>
      </c>
      <c r="G142" s="43">
        <f t="shared" si="6"/>
        <v>12422.880000000001</v>
      </c>
      <c r="H142" s="41"/>
      <c r="I142" s="46">
        <v>1324.4</v>
      </c>
    </row>
    <row r="143" spans="1:9" x14ac:dyDescent="0.2">
      <c r="A143" s="8"/>
      <c r="B143" s="9"/>
      <c r="C143" s="9"/>
      <c r="D143" s="10"/>
      <c r="E143" s="9"/>
      <c r="F143" s="45" t="s">
        <v>128</v>
      </c>
      <c r="G143" s="23">
        <f>SUM(G112:G142)</f>
        <v>9183939.4200000018</v>
      </c>
      <c r="H143" s="9"/>
    </row>
    <row r="144" spans="1:9" s="53" customFormat="1" x14ac:dyDescent="0.2">
      <c r="A144" s="47"/>
      <c r="B144" s="48" t="s">
        <v>129</v>
      </c>
      <c r="C144" s="49"/>
      <c r="D144" s="50"/>
      <c r="E144" s="51"/>
      <c r="F144" s="51"/>
      <c r="G144" s="51">
        <f>ROUNDDOWN(G64+G110+G143,0)</f>
        <v>56580544</v>
      </c>
      <c r="H144" s="52"/>
    </row>
    <row r="147" spans="1:6" s="14" customFormat="1" ht="15.75" x14ac:dyDescent="0.25">
      <c r="A147" s="14" t="s">
        <v>84</v>
      </c>
      <c r="C147" s="15"/>
      <c r="D147" s="16" t="s">
        <v>85</v>
      </c>
      <c r="F147" s="17"/>
    </row>
    <row r="149" spans="1:6" s="14" customFormat="1" ht="15.75" x14ac:dyDescent="0.25">
      <c r="A149" s="14" t="s">
        <v>71</v>
      </c>
      <c r="C149" s="15"/>
      <c r="D149" s="16" t="s">
        <v>72</v>
      </c>
      <c r="F149" s="17"/>
    </row>
    <row r="150" spans="1:6" s="14" customFormat="1" ht="15.75" x14ac:dyDescent="0.25">
      <c r="C150" s="15"/>
      <c r="D150" s="16"/>
      <c r="F150" s="17"/>
    </row>
    <row r="151" spans="1:6" s="14" customFormat="1" ht="15.75" x14ac:dyDescent="0.25">
      <c r="A151" s="14" t="s">
        <v>75</v>
      </c>
      <c r="C151" s="15"/>
      <c r="D151" s="16" t="s">
        <v>76</v>
      </c>
      <c r="F151" s="17"/>
    </row>
    <row r="152" spans="1:6" s="14" customFormat="1" ht="15.75" x14ac:dyDescent="0.25">
      <c r="C152" s="15"/>
      <c r="D152" s="16"/>
      <c r="F152" s="17"/>
    </row>
    <row r="153" spans="1:6" s="14" customFormat="1" ht="15.75" x14ac:dyDescent="0.25">
      <c r="A153" s="14" t="s">
        <v>73</v>
      </c>
      <c r="C153" s="15"/>
      <c r="D153" s="16" t="s">
        <v>74</v>
      </c>
      <c r="F153" s="17"/>
    </row>
  </sheetData>
  <sortState ref="B13:F203">
    <sortCondition ref="B13:B203"/>
  </sortState>
  <mergeCells count="6">
    <mergeCell ref="A6:H6"/>
    <mergeCell ref="A7:H7"/>
    <mergeCell ref="A8:H8"/>
    <mergeCell ref="A9:H9"/>
    <mergeCell ref="A10:F10"/>
    <mergeCell ref="A64:F64"/>
  </mergeCells>
  <pageMargins left="0.47244094488188981" right="0.19685039370078741" top="0.51181102362204722" bottom="0.43307086614173229" header="0.27559055118110237" footer="0.23622047244094491"/>
  <pageSetup paperSize="9" scale="78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Давальческие материалы (свод)</vt:lpstr>
      <vt:lpstr>'Давальческие материалы (свод)'!Заголовки_для_печати</vt:lpstr>
      <vt:lpstr>'Давальческие материалы (свод)'!Область_печати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Tatarintseva Nadezhda</dc:creator>
  <cp:lastModifiedBy>Tatarintseva Nadezhda</cp:lastModifiedBy>
  <cp:lastPrinted>2023-12-18T02:50:16Z</cp:lastPrinted>
  <dcterms:created xsi:type="dcterms:W3CDTF">2003-01-28T12:33:10Z</dcterms:created>
  <dcterms:modified xsi:type="dcterms:W3CDTF">2023-12-18T02:50:20Z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